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pineda\Documents\JOSÉ LUNA GÁLVEZ\Página Wb\Presentaciones\Ejecutivo\RREE\"/>
    </mc:Choice>
  </mc:AlternateContent>
  <xr:revisionPtr revIDLastSave="0" documentId="8_{0C91B901-54A0-488F-AEF6-497EAB7E4DD6}" xr6:coauthVersionLast="47" xr6:coauthVersionMax="47" xr10:uidLastSave="{00000000-0000-0000-0000-000000000000}"/>
  <bookViews>
    <workbookView xWindow="-120" yWindow="-120" windowWidth="24240" windowHeight="13140" tabRatio="804" activeTab="4" xr2:uid="{00000000-000D-0000-FFFF-FFFF00000000}"/>
  </bookViews>
  <sheets>
    <sheet name="FMTO 01" sheetId="18" r:id="rId1"/>
    <sheet name="FMTO 02" sheetId="2" r:id="rId2"/>
    <sheet name="FMTO 03" sheetId="4" r:id="rId3"/>
    <sheet name="FMTO 04" sheetId="5" r:id="rId4"/>
    <sheet name="FMTO 05" sheetId="3" r:id="rId5"/>
    <sheet name="FMTO 06" sheetId="6" r:id="rId6"/>
    <sheet name="FMTO 07" sheetId="28" r:id="rId7"/>
    <sheet name="FMTO 08" sheetId="9" r:id="rId8"/>
    <sheet name="FMTO 09" sheetId="30" r:id="rId9"/>
    <sheet name="FMTO 10" sheetId="25" r:id="rId10"/>
    <sheet name="FMTO 11" sheetId="27" r:id="rId11"/>
    <sheet name="FMTO 12" sheetId="26" r:id="rId12"/>
  </sheets>
  <definedNames>
    <definedName name="_xlnm.Print_Area" localSheetId="0">'FMTO 01'!$A$1:$S$18</definedName>
    <definedName name="_xlnm.Print_Area" localSheetId="1">'FMTO 02'!$A$1:$R$19</definedName>
    <definedName name="_xlnm.Print_Area" localSheetId="2">'FMTO 03'!$A$1:$P$18</definedName>
    <definedName name="_xlnm.Print_Area" localSheetId="3">'FMTO 04'!$A$1:$R$108</definedName>
    <definedName name="_xlnm.Print_Area" localSheetId="4">'FMTO 05'!$A$1:$M$21</definedName>
    <definedName name="_xlnm.Print_Area" localSheetId="5">'FMTO 06'!$A$1:$J$37</definedName>
    <definedName name="_xlnm.Print_Area" localSheetId="6">'FMTO 07'!$A$1:$L$201</definedName>
    <definedName name="_xlnm.Print_Area" localSheetId="7">'FMTO 08'!$A$1:$I$20</definedName>
    <definedName name="_xlnm.Print_Area" localSheetId="8">'FMTO 09'!$A$1:$O$211</definedName>
    <definedName name="_xlnm.Print_Area" localSheetId="9">'FMTO 10'!$A$1:$W$15</definedName>
    <definedName name="_xlnm.Print_Area" localSheetId="10">'FMTO 11'!$A$1:$R$654</definedName>
    <definedName name="_xlnm.Print_Area" localSheetId="11">'FMTO 12'!$A$1:$H$47</definedName>
    <definedName name="_xlnm.Print_Titles" localSheetId="3">'FMTO 04'!$1:$4</definedName>
    <definedName name="_xlnm.Print_Titles" localSheetId="6">'FMTO 07'!$1:$7</definedName>
    <definedName name="_xlnm.Print_Titles" localSheetId="8">'FMTO 09'!$1:$4</definedName>
    <definedName name="_xlnm.Print_Titles" localSheetId="10">'FMTO 11'!$1:$4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0" i="30" l="1"/>
  <c r="N30" i="30"/>
  <c r="M30" i="30"/>
  <c r="K30" i="30"/>
  <c r="M28" i="30"/>
  <c r="K28" i="30"/>
  <c r="N28" i="30" s="1"/>
  <c r="O28" i="30" s="1"/>
  <c r="N27" i="30"/>
  <c r="N24" i="30"/>
  <c r="N23" i="30"/>
  <c r="N21" i="30"/>
  <c r="N20" i="30"/>
  <c r="N19" i="30"/>
  <c r="N18" i="30"/>
  <c r="N17" i="30"/>
  <c r="N15" i="30"/>
  <c r="N12" i="30"/>
  <c r="N11" i="30"/>
  <c r="N9" i="30"/>
  <c r="N6" i="30"/>
  <c r="P626" i="27"/>
  <c r="M626" i="27"/>
  <c r="P625" i="27"/>
  <c r="M625" i="27"/>
  <c r="P611" i="27"/>
  <c r="M611" i="27"/>
  <c r="P604" i="27"/>
  <c r="P603" i="27"/>
  <c r="P579" i="27"/>
  <c r="M579" i="27"/>
  <c r="P563" i="27"/>
  <c r="M563" i="27"/>
  <c r="P530" i="27"/>
  <c r="P512" i="27"/>
  <c r="M512" i="27"/>
  <c r="P509" i="27"/>
  <c r="M509" i="27"/>
  <c r="M508" i="27"/>
  <c r="P506" i="27"/>
  <c r="M506" i="27"/>
  <c r="P495" i="27"/>
  <c r="M495" i="27"/>
  <c r="P489" i="27"/>
  <c r="M489" i="27"/>
  <c r="P481" i="27"/>
  <c r="M481" i="27"/>
  <c r="P465" i="27"/>
  <c r="P463" i="27"/>
  <c r="P458" i="27"/>
  <c r="M458" i="27"/>
  <c r="P454" i="27"/>
  <c r="M454" i="27"/>
  <c r="P450" i="27"/>
  <c r="M450" i="27"/>
  <c r="P439" i="27"/>
  <c r="M439" i="27"/>
  <c r="P436" i="27"/>
  <c r="P435" i="27"/>
  <c r="M435" i="27"/>
  <c r="P423" i="27"/>
  <c r="M423" i="27"/>
  <c r="P408" i="27"/>
  <c r="P389" i="27"/>
  <c r="M389" i="27"/>
  <c r="P281" i="27"/>
  <c r="M281" i="27"/>
  <c r="M280" i="27"/>
  <c r="P266" i="27"/>
  <c r="M266" i="27"/>
  <c r="P247" i="27"/>
  <c r="M247" i="27"/>
  <c r="P240" i="27"/>
  <c r="M240" i="27"/>
  <c r="M212" i="27"/>
  <c r="P208" i="27"/>
  <c r="M208" i="27"/>
  <c r="P206" i="27"/>
  <c r="M206" i="27"/>
  <c r="P189" i="27"/>
  <c r="P185" i="27"/>
  <c r="M185" i="27"/>
  <c r="P172" i="27"/>
  <c r="P161" i="27"/>
  <c r="M161" i="27"/>
  <c r="P159" i="27"/>
  <c r="M159" i="27"/>
  <c r="P154" i="27"/>
  <c r="P150" i="27"/>
  <c r="M150" i="27"/>
  <c r="P149" i="27"/>
  <c r="M149" i="27"/>
  <c r="P137" i="27"/>
  <c r="M137" i="27"/>
  <c r="P133" i="27"/>
  <c r="M133" i="27"/>
  <c r="P115" i="27"/>
  <c r="M115" i="27"/>
  <c r="P78" i="27"/>
  <c r="M78" i="27"/>
  <c r="P75" i="27"/>
  <c r="M75" i="27"/>
  <c r="P60" i="27"/>
  <c r="P43" i="27"/>
  <c r="M43" i="27"/>
  <c r="P37" i="27"/>
  <c r="M37" i="27"/>
  <c r="H41" i="26"/>
  <c r="G41" i="26"/>
  <c r="S12" i="25" l="1"/>
  <c r="F12" i="25"/>
  <c r="V11" i="25"/>
  <c r="S11" i="25"/>
  <c r="O11" i="25"/>
  <c r="V10" i="25"/>
  <c r="S10" i="25"/>
  <c r="O10" i="25"/>
  <c r="V9" i="25"/>
  <c r="S9" i="25"/>
  <c r="O9" i="25"/>
  <c r="V8" i="25"/>
  <c r="V12" i="25" s="1"/>
  <c r="W7" i="25"/>
  <c r="V7" i="25"/>
  <c r="W8" i="25" l="1"/>
  <c r="W12" i="25" s="1"/>
  <c r="C34" i="6" l="1"/>
  <c r="C43" i="6" s="1"/>
  <c r="D34" i="6"/>
  <c r="D43" i="6" s="1"/>
  <c r="E34" i="6"/>
  <c r="E43" i="6" s="1"/>
  <c r="F34" i="6"/>
  <c r="F43" i="6" s="1"/>
  <c r="B34" i="6"/>
  <c r="B43" i="6" s="1"/>
  <c r="J33" i="6"/>
  <c r="J31" i="6"/>
  <c r="J30" i="6"/>
  <c r="J29" i="6"/>
  <c r="J25" i="6"/>
  <c r="J17" i="6"/>
  <c r="J16" i="6"/>
  <c r="J13" i="6"/>
  <c r="J9" i="6"/>
  <c r="H33" i="6"/>
  <c r="H31" i="6"/>
  <c r="H30" i="6"/>
  <c r="H25" i="6"/>
  <c r="H13" i="6"/>
  <c r="H9" i="6"/>
  <c r="J6" i="6"/>
  <c r="H6" i="6"/>
  <c r="I33" i="6"/>
  <c r="G33" i="6"/>
  <c r="I32" i="6"/>
  <c r="J32" i="6" s="1"/>
  <c r="G32" i="6"/>
  <c r="H32" i="6" s="1"/>
  <c r="I31" i="6"/>
  <c r="G31" i="6"/>
  <c r="I30" i="6"/>
  <c r="G30" i="6"/>
  <c r="I29" i="6"/>
  <c r="G29" i="6"/>
  <c r="H29" i="6" s="1"/>
  <c r="I28" i="6"/>
  <c r="J28" i="6" s="1"/>
  <c r="G28" i="6"/>
  <c r="H28" i="6" s="1"/>
  <c r="I27" i="6"/>
  <c r="J27" i="6" s="1"/>
  <c r="G27" i="6"/>
  <c r="H27" i="6" s="1"/>
  <c r="I26" i="6"/>
  <c r="J26" i="6" s="1"/>
  <c r="G26" i="6"/>
  <c r="H26" i="6" s="1"/>
  <c r="I25" i="6"/>
  <c r="G25" i="6"/>
  <c r="I24" i="6"/>
  <c r="J24" i="6" s="1"/>
  <c r="G24" i="6"/>
  <c r="H24" i="6" s="1"/>
  <c r="I23" i="6"/>
  <c r="J23" i="6" s="1"/>
  <c r="G23" i="6"/>
  <c r="H23" i="6" s="1"/>
  <c r="I22" i="6"/>
  <c r="J22" i="6" s="1"/>
  <c r="G22" i="6"/>
  <c r="H22" i="6" s="1"/>
  <c r="I21" i="6"/>
  <c r="J21" i="6" s="1"/>
  <c r="G21" i="6"/>
  <c r="H21" i="6" s="1"/>
  <c r="I20" i="6"/>
  <c r="J20" i="6" s="1"/>
  <c r="G20" i="6"/>
  <c r="H20" i="6" s="1"/>
  <c r="I19" i="6"/>
  <c r="J19" i="6" s="1"/>
  <c r="G19" i="6"/>
  <c r="H19" i="6" s="1"/>
  <c r="I18" i="6"/>
  <c r="J18" i="6" s="1"/>
  <c r="G18" i="6"/>
  <c r="H18" i="6" s="1"/>
  <c r="I17" i="6"/>
  <c r="G17" i="6"/>
  <c r="H17" i="6" s="1"/>
  <c r="I16" i="6"/>
  <c r="G16" i="6"/>
  <c r="H16" i="6" s="1"/>
  <c r="I15" i="6"/>
  <c r="J15" i="6" s="1"/>
  <c r="G15" i="6"/>
  <c r="H15" i="6" s="1"/>
  <c r="I14" i="6"/>
  <c r="J14" i="6" s="1"/>
  <c r="G14" i="6"/>
  <c r="H14" i="6" s="1"/>
  <c r="I13" i="6"/>
  <c r="G13" i="6"/>
  <c r="I12" i="6"/>
  <c r="J12" i="6" s="1"/>
  <c r="G12" i="6"/>
  <c r="H12" i="6" s="1"/>
  <c r="I11" i="6"/>
  <c r="J11" i="6" s="1"/>
  <c r="G11" i="6"/>
  <c r="H11" i="6" s="1"/>
  <c r="I10" i="6"/>
  <c r="J10" i="6" s="1"/>
  <c r="G10" i="6"/>
  <c r="H10" i="6" s="1"/>
  <c r="I9" i="6"/>
  <c r="G9" i="6"/>
  <c r="I8" i="6"/>
  <c r="J8" i="6" s="1"/>
  <c r="G8" i="6"/>
  <c r="H8" i="6" s="1"/>
  <c r="I7" i="6"/>
  <c r="J7" i="6" s="1"/>
  <c r="G7" i="6"/>
  <c r="H7" i="6" s="1"/>
  <c r="I6" i="6"/>
  <c r="G6" i="6"/>
  <c r="L17" i="3"/>
  <c r="I17" i="3"/>
  <c r="H17" i="3"/>
  <c r="G17" i="3"/>
  <c r="D17" i="3"/>
  <c r="C17" i="3"/>
  <c r="B17" i="3"/>
  <c r="J16" i="3"/>
  <c r="J15" i="3"/>
  <c r="J14" i="3"/>
  <c r="J13" i="3"/>
  <c r="J12" i="3"/>
  <c r="J11" i="3"/>
  <c r="J10" i="3"/>
  <c r="J9" i="3"/>
  <c r="J8" i="3"/>
  <c r="J7" i="3"/>
  <c r="J6" i="3"/>
  <c r="J5" i="3"/>
  <c r="E16" i="3"/>
  <c r="E15" i="3"/>
  <c r="E14" i="3"/>
  <c r="E13" i="3"/>
  <c r="E12" i="3"/>
  <c r="E11" i="3"/>
  <c r="E10" i="3"/>
  <c r="E9" i="3"/>
  <c r="E8" i="3"/>
  <c r="E7" i="3"/>
  <c r="E6" i="3"/>
  <c r="E5" i="3"/>
  <c r="P108" i="5"/>
  <c r="O108" i="5"/>
  <c r="M108" i="5"/>
  <c r="K108" i="5"/>
  <c r="J108" i="5"/>
  <c r="I108" i="5"/>
  <c r="H108" i="5"/>
  <c r="G108" i="5"/>
  <c r="F108" i="5"/>
  <c r="E108" i="5"/>
  <c r="D108" i="5"/>
  <c r="C108" i="5"/>
  <c r="Q104" i="5"/>
  <c r="P104" i="5"/>
  <c r="O104" i="5"/>
  <c r="N104" i="5"/>
  <c r="M104" i="5"/>
  <c r="L104" i="5"/>
  <c r="K104" i="5"/>
  <c r="J104" i="5"/>
  <c r="I104" i="5"/>
  <c r="H104" i="5"/>
  <c r="G104" i="5"/>
  <c r="F104" i="5"/>
  <c r="E104" i="5"/>
  <c r="D104" i="5"/>
  <c r="C104" i="5"/>
  <c r="Q100" i="5"/>
  <c r="P100" i="5"/>
  <c r="O100" i="5"/>
  <c r="N100" i="5"/>
  <c r="M100" i="5"/>
  <c r="L100" i="5"/>
  <c r="K100" i="5"/>
  <c r="J100" i="5"/>
  <c r="I100" i="5"/>
  <c r="H100" i="5"/>
  <c r="G100" i="5"/>
  <c r="F100" i="5"/>
  <c r="E100" i="5"/>
  <c r="D100" i="5"/>
  <c r="C100" i="5"/>
  <c r="Q96" i="5"/>
  <c r="P96" i="5"/>
  <c r="O96" i="5"/>
  <c r="N96" i="5"/>
  <c r="M96" i="5"/>
  <c r="L96" i="5"/>
  <c r="K96" i="5"/>
  <c r="J96" i="5"/>
  <c r="I96" i="5"/>
  <c r="H96" i="5"/>
  <c r="G96" i="5"/>
  <c r="F96" i="5"/>
  <c r="E96" i="5"/>
  <c r="D96" i="5"/>
  <c r="C96" i="5"/>
  <c r="Q92" i="5"/>
  <c r="P92" i="5"/>
  <c r="O92" i="5"/>
  <c r="N92" i="5"/>
  <c r="M92" i="5"/>
  <c r="L92" i="5"/>
  <c r="K92" i="5"/>
  <c r="J92" i="5"/>
  <c r="I92" i="5"/>
  <c r="H92" i="5"/>
  <c r="G92" i="5"/>
  <c r="F92" i="5"/>
  <c r="E92" i="5"/>
  <c r="D92" i="5"/>
  <c r="C92" i="5"/>
  <c r="Q88" i="5"/>
  <c r="P88" i="5"/>
  <c r="O88" i="5"/>
  <c r="N88" i="5"/>
  <c r="M88" i="5"/>
  <c r="L88" i="5"/>
  <c r="K88" i="5"/>
  <c r="J88" i="5"/>
  <c r="I88" i="5"/>
  <c r="H88" i="5"/>
  <c r="G88" i="5"/>
  <c r="F88" i="5"/>
  <c r="E88" i="5"/>
  <c r="D88" i="5"/>
  <c r="C88" i="5"/>
  <c r="Q84" i="5"/>
  <c r="P84" i="5"/>
  <c r="O84" i="5"/>
  <c r="N84" i="5"/>
  <c r="M84" i="5"/>
  <c r="L84" i="5"/>
  <c r="K84" i="5"/>
  <c r="J84" i="5"/>
  <c r="I84" i="5"/>
  <c r="H84" i="5"/>
  <c r="G84" i="5"/>
  <c r="F84" i="5"/>
  <c r="E84" i="5"/>
  <c r="D84" i="5"/>
  <c r="C84" i="5"/>
  <c r="Q80" i="5"/>
  <c r="P80" i="5"/>
  <c r="O80" i="5"/>
  <c r="N80" i="5"/>
  <c r="M80" i="5"/>
  <c r="L80" i="5"/>
  <c r="K80" i="5"/>
  <c r="J80" i="5"/>
  <c r="I80" i="5"/>
  <c r="H80" i="5"/>
  <c r="G80" i="5"/>
  <c r="F80" i="5"/>
  <c r="E80" i="5"/>
  <c r="D80" i="5"/>
  <c r="C80" i="5"/>
  <c r="Q76" i="5"/>
  <c r="P76" i="5"/>
  <c r="O76" i="5"/>
  <c r="N76" i="5"/>
  <c r="M76" i="5"/>
  <c r="L76" i="5"/>
  <c r="K76" i="5"/>
  <c r="J76" i="5"/>
  <c r="I76" i="5"/>
  <c r="H76" i="5"/>
  <c r="G76" i="5"/>
  <c r="F76" i="5"/>
  <c r="E76" i="5"/>
  <c r="D76" i="5"/>
  <c r="C76" i="5"/>
  <c r="Q72" i="5"/>
  <c r="P72" i="5"/>
  <c r="O72" i="5"/>
  <c r="N72" i="5"/>
  <c r="M72" i="5"/>
  <c r="L72" i="5"/>
  <c r="K72" i="5"/>
  <c r="J72" i="5"/>
  <c r="I72" i="5"/>
  <c r="H72" i="5"/>
  <c r="G72" i="5"/>
  <c r="F72" i="5"/>
  <c r="E72" i="5"/>
  <c r="D72" i="5"/>
  <c r="C72" i="5"/>
  <c r="Q68" i="5"/>
  <c r="P68" i="5"/>
  <c r="O68" i="5"/>
  <c r="N68" i="5"/>
  <c r="M68" i="5"/>
  <c r="L68" i="5"/>
  <c r="K68" i="5"/>
  <c r="J68" i="5"/>
  <c r="I68" i="5"/>
  <c r="H68" i="5"/>
  <c r="G68" i="5"/>
  <c r="F68" i="5"/>
  <c r="E68" i="5"/>
  <c r="D68" i="5"/>
  <c r="C68" i="5"/>
  <c r="Q64" i="5"/>
  <c r="P64" i="5"/>
  <c r="O64" i="5"/>
  <c r="N64" i="5"/>
  <c r="M64" i="5"/>
  <c r="L64" i="5"/>
  <c r="K64" i="5"/>
  <c r="J64" i="5"/>
  <c r="I64" i="5"/>
  <c r="H64" i="5"/>
  <c r="G64" i="5"/>
  <c r="F64" i="5"/>
  <c r="E64" i="5"/>
  <c r="D64" i="5"/>
  <c r="C64" i="5"/>
  <c r="Q60" i="5"/>
  <c r="P60" i="5"/>
  <c r="O60" i="5"/>
  <c r="N60" i="5"/>
  <c r="M60" i="5"/>
  <c r="L60" i="5"/>
  <c r="K60" i="5"/>
  <c r="J60" i="5"/>
  <c r="I60" i="5"/>
  <c r="H60" i="5"/>
  <c r="G60" i="5"/>
  <c r="F60" i="5"/>
  <c r="E60" i="5"/>
  <c r="D60" i="5"/>
  <c r="C60" i="5"/>
  <c r="Q56" i="5"/>
  <c r="P56" i="5"/>
  <c r="O56" i="5"/>
  <c r="N56" i="5"/>
  <c r="M56" i="5"/>
  <c r="L56" i="5"/>
  <c r="K56" i="5"/>
  <c r="J56" i="5"/>
  <c r="I56" i="5"/>
  <c r="H56" i="5"/>
  <c r="G56" i="5"/>
  <c r="F56" i="5"/>
  <c r="E56" i="5"/>
  <c r="D56" i="5"/>
  <c r="C56" i="5"/>
  <c r="Q52" i="5"/>
  <c r="P52" i="5"/>
  <c r="O52" i="5"/>
  <c r="N52" i="5"/>
  <c r="M52" i="5"/>
  <c r="L52" i="5"/>
  <c r="K52" i="5"/>
  <c r="J52" i="5"/>
  <c r="I52" i="5"/>
  <c r="H52" i="5"/>
  <c r="G52" i="5"/>
  <c r="F52" i="5"/>
  <c r="E52" i="5"/>
  <c r="D52" i="5"/>
  <c r="C52" i="5"/>
  <c r="Q48" i="5"/>
  <c r="P48" i="5"/>
  <c r="O48" i="5"/>
  <c r="N48" i="5"/>
  <c r="M48" i="5"/>
  <c r="L48" i="5"/>
  <c r="K48" i="5"/>
  <c r="J48" i="5"/>
  <c r="I48" i="5"/>
  <c r="H48" i="5"/>
  <c r="G48" i="5"/>
  <c r="F48" i="5"/>
  <c r="E48" i="5"/>
  <c r="D48" i="5"/>
  <c r="C48" i="5"/>
  <c r="Q44" i="5"/>
  <c r="P44" i="5"/>
  <c r="O44" i="5"/>
  <c r="N44" i="5"/>
  <c r="M44" i="5"/>
  <c r="L44" i="5"/>
  <c r="K44" i="5"/>
  <c r="J44" i="5"/>
  <c r="I44" i="5"/>
  <c r="H44" i="5"/>
  <c r="G44" i="5"/>
  <c r="F44" i="5"/>
  <c r="E44" i="5"/>
  <c r="D44" i="5"/>
  <c r="C44" i="5"/>
  <c r="Q40" i="5"/>
  <c r="P40" i="5"/>
  <c r="O40" i="5"/>
  <c r="N40" i="5"/>
  <c r="M40" i="5"/>
  <c r="L40" i="5"/>
  <c r="K40" i="5"/>
  <c r="J40" i="5"/>
  <c r="I40" i="5"/>
  <c r="H40" i="5"/>
  <c r="G40" i="5"/>
  <c r="F40" i="5"/>
  <c r="E40" i="5"/>
  <c r="D40" i="5"/>
  <c r="C40" i="5"/>
  <c r="Q36" i="5"/>
  <c r="P36" i="5"/>
  <c r="O36" i="5"/>
  <c r="N36" i="5"/>
  <c r="M36" i="5"/>
  <c r="L36" i="5"/>
  <c r="K36" i="5"/>
  <c r="J36" i="5"/>
  <c r="I36" i="5"/>
  <c r="H36" i="5"/>
  <c r="G36" i="5"/>
  <c r="F36" i="5"/>
  <c r="E36" i="5"/>
  <c r="D36" i="5"/>
  <c r="C36" i="5"/>
  <c r="Q32" i="5"/>
  <c r="P32" i="5"/>
  <c r="O32" i="5"/>
  <c r="N32" i="5"/>
  <c r="M32" i="5"/>
  <c r="L32" i="5"/>
  <c r="K32" i="5"/>
  <c r="J32" i="5"/>
  <c r="I32" i="5"/>
  <c r="H32" i="5"/>
  <c r="G32" i="5"/>
  <c r="F32" i="5"/>
  <c r="E32" i="5"/>
  <c r="D32" i="5"/>
  <c r="C32" i="5"/>
  <c r="Q28" i="5"/>
  <c r="P28" i="5"/>
  <c r="O28" i="5"/>
  <c r="N28" i="5"/>
  <c r="M28" i="5"/>
  <c r="L28" i="5"/>
  <c r="K28" i="5"/>
  <c r="J28" i="5"/>
  <c r="I28" i="5"/>
  <c r="H28" i="5"/>
  <c r="G28" i="5"/>
  <c r="F28" i="5"/>
  <c r="E28" i="5"/>
  <c r="D28" i="5"/>
  <c r="C28" i="5"/>
  <c r="Q24" i="5"/>
  <c r="P24" i="5"/>
  <c r="O24" i="5"/>
  <c r="N24" i="5"/>
  <c r="M24" i="5"/>
  <c r="L24" i="5"/>
  <c r="K24" i="5"/>
  <c r="J24" i="5"/>
  <c r="I24" i="5"/>
  <c r="H24" i="5"/>
  <c r="G24" i="5"/>
  <c r="F24" i="5"/>
  <c r="E24" i="5"/>
  <c r="D24" i="5"/>
  <c r="C24" i="5"/>
  <c r="Q20" i="5"/>
  <c r="P20" i="5"/>
  <c r="O20" i="5"/>
  <c r="N20" i="5"/>
  <c r="M20" i="5"/>
  <c r="L20" i="5"/>
  <c r="K20" i="5"/>
  <c r="J20" i="5"/>
  <c r="I20" i="5"/>
  <c r="H20" i="5"/>
  <c r="G20" i="5"/>
  <c r="F20" i="5"/>
  <c r="E20" i="5"/>
  <c r="D20" i="5"/>
  <c r="C20" i="5"/>
  <c r="Q16" i="5"/>
  <c r="P16" i="5"/>
  <c r="O16" i="5"/>
  <c r="N16" i="5"/>
  <c r="M16" i="5"/>
  <c r="L16" i="5"/>
  <c r="K16" i="5"/>
  <c r="J16" i="5"/>
  <c r="I16" i="5"/>
  <c r="H16" i="5"/>
  <c r="G16" i="5"/>
  <c r="F16" i="5"/>
  <c r="E16" i="5"/>
  <c r="D16" i="5"/>
  <c r="C16" i="5"/>
  <c r="P12" i="5"/>
  <c r="O12" i="5"/>
  <c r="N12" i="5"/>
  <c r="M12" i="5"/>
  <c r="L12" i="5"/>
  <c r="K12" i="5"/>
  <c r="J12" i="5"/>
  <c r="I12" i="5"/>
  <c r="H12" i="5"/>
  <c r="G12" i="5"/>
  <c r="F12" i="5"/>
  <c r="E12" i="5"/>
  <c r="D12" i="5"/>
  <c r="C12" i="5"/>
  <c r="Q8" i="5"/>
  <c r="P8" i="5"/>
  <c r="O8" i="5"/>
  <c r="N8" i="5"/>
  <c r="M8" i="5"/>
  <c r="L8" i="5"/>
  <c r="K8" i="5"/>
  <c r="J8" i="5"/>
  <c r="I8" i="5"/>
  <c r="H8" i="5"/>
  <c r="G8" i="5"/>
  <c r="F8" i="5"/>
  <c r="E8" i="5"/>
  <c r="D8" i="5"/>
  <c r="C8" i="5"/>
  <c r="P103" i="5"/>
  <c r="N103" i="5"/>
  <c r="I103" i="5"/>
  <c r="Q103" i="5" s="1"/>
  <c r="P102" i="5"/>
  <c r="N102" i="5"/>
  <c r="I102" i="5"/>
  <c r="Q101" i="5"/>
  <c r="P101" i="5"/>
  <c r="N101" i="5"/>
  <c r="I101" i="5"/>
  <c r="P99" i="5"/>
  <c r="N99" i="5"/>
  <c r="I99" i="5"/>
  <c r="Q99" i="5" s="1"/>
  <c r="P98" i="5"/>
  <c r="N98" i="5"/>
  <c r="I98" i="5"/>
  <c r="Q98" i="5" s="1"/>
  <c r="P97" i="5"/>
  <c r="N97" i="5"/>
  <c r="I97" i="5"/>
  <c r="Q97" i="5" s="1"/>
  <c r="P95" i="5"/>
  <c r="N95" i="5"/>
  <c r="I95" i="5"/>
  <c r="Q95" i="5" s="1"/>
  <c r="P94" i="5"/>
  <c r="N94" i="5"/>
  <c r="I94" i="5"/>
  <c r="P93" i="5"/>
  <c r="Q93" i="5" s="1"/>
  <c r="N93" i="5"/>
  <c r="I93" i="5"/>
  <c r="P91" i="5"/>
  <c r="N91" i="5"/>
  <c r="I91" i="5"/>
  <c r="Q91" i="5" s="1"/>
  <c r="P90" i="5"/>
  <c r="N90" i="5"/>
  <c r="I90" i="5"/>
  <c r="P89" i="5"/>
  <c r="N89" i="5"/>
  <c r="I89" i="5"/>
  <c r="Q89" i="5" s="1"/>
  <c r="P87" i="5"/>
  <c r="N87" i="5"/>
  <c r="I87" i="5"/>
  <c r="Q87" i="5" s="1"/>
  <c r="P86" i="5"/>
  <c r="N86" i="5"/>
  <c r="I86" i="5"/>
  <c r="P85" i="5"/>
  <c r="N85" i="5"/>
  <c r="I85" i="5"/>
  <c r="Q85" i="5" s="1"/>
  <c r="P83" i="5"/>
  <c r="N83" i="5"/>
  <c r="I83" i="5"/>
  <c r="Q83" i="5" s="1"/>
  <c r="P82" i="5"/>
  <c r="N82" i="5"/>
  <c r="I82" i="5"/>
  <c r="Q81" i="5"/>
  <c r="P81" i="5"/>
  <c r="N81" i="5"/>
  <c r="I81" i="5"/>
  <c r="Q79" i="5"/>
  <c r="P79" i="5"/>
  <c r="N79" i="5"/>
  <c r="I79" i="5"/>
  <c r="P78" i="5"/>
  <c r="N78" i="5"/>
  <c r="I78" i="5"/>
  <c r="P77" i="5"/>
  <c r="N77" i="5"/>
  <c r="Q77" i="5" s="1"/>
  <c r="I77" i="5"/>
  <c r="Q75" i="5"/>
  <c r="P75" i="5"/>
  <c r="N75" i="5"/>
  <c r="I75" i="5"/>
  <c r="P74" i="5"/>
  <c r="N74" i="5"/>
  <c r="I74" i="5"/>
  <c r="Q74" i="5" s="1"/>
  <c r="P73" i="5"/>
  <c r="N73" i="5"/>
  <c r="I73" i="5"/>
  <c r="Q73" i="5" s="1"/>
  <c r="P71" i="5"/>
  <c r="N71" i="5"/>
  <c r="I71" i="5"/>
  <c r="Q71" i="5" s="1"/>
  <c r="P70" i="5"/>
  <c r="N70" i="5"/>
  <c r="I70" i="5"/>
  <c r="Q69" i="5"/>
  <c r="P69" i="5"/>
  <c r="N69" i="5"/>
  <c r="I69" i="5"/>
  <c r="Q67" i="5"/>
  <c r="P67" i="5"/>
  <c r="N67" i="5"/>
  <c r="I67" i="5"/>
  <c r="P66" i="5"/>
  <c r="N66" i="5"/>
  <c r="I66" i="5"/>
  <c r="P65" i="5"/>
  <c r="N65" i="5"/>
  <c r="Q65" i="5" s="1"/>
  <c r="I65" i="5"/>
  <c r="P63" i="5"/>
  <c r="N63" i="5"/>
  <c r="I63" i="5"/>
  <c r="Q63" i="5" s="1"/>
  <c r="P62" i="5"/>
  <c r="N62" i="5"/>
  <c r="I62" i="5"/>
  <c r="Q61" i="5"/>
  <c r="P61" i="5"/>
  <c r="N61" i="5"/>
  <c r="I61" i="5"/>
  <c r="P59" i="5"/>
  <c r="N59" i="5"/>
  <c r="I59" i="5"/>
  <c r="Q59" i="5" s="1"/>
  <c r="P58" i="5"/>
  <c r="N58" i="5"/>
  <c r="I58" i="5"/>
  <c r="Q57" i="5"/>
  <c r="P57" i="5"/>
  <c r="N57" i="5"/>
  <c r="I57" i="5"/>
  <c r="P55" i="5"/>
  <c r="N55" i="5"/>
  <c r="I55" i="5"/>
  <c r="Q55" i="5" s="1"/>
  <c r="P54" i="5"/>
  <c r="N54" i="5"/>
  <c r="I54" i="5"/>
  <c r="Q54" i="5" s="1"/>
  <c r="P53" i="5"/>
  <c r="N53" i="5"/>
  <c r="I53" i="5"/>
  <c r="Q53" i="5" s="1"/>
  <c r="P51" i="5"/>
  <c r="N51" i="5"/>
  <c r="I51" i="5"/>
  <c r="Q51" i="5" s="1"/>
  <c r="P50" i="5"/>
  <c r="N50" i="5"/>
  <c r="Q50" i="5" s="1"/>
  <c r="I50" i="5"/>
  <c r="P49" i="5"/>
  <c r="Q49" i="5" s="1"/>
  <c r="N49" i="5"/>
  <c r="I49" i="5"/>
  <c r="P47" i="5"/>
  <c r="N47" i="5"/>
  <c r="I47" i="5"/>
  <c r="Q47" i="5" s="1"/>
  <c r="P46" i="5"/>
  <c r="N46" i="5"/>
  <c r="I46" i="5"/>
  <c r="P45" i="5"/>
  <c r="Q45" i="5" s="1"/>
  <c r="N45" i="5"/>
  <c r="I45" i="5"/>
  <c r="P43" i="5"/>
  <c r="N43" i="5"/>
  <c r="I43" i="5"/>
  <c r="Q43" i="5" s="1"/>
  <c r="P42" i="5"/>
  <c r="N42" i="5"/>
  <c r="I42" i="5"/>
  <c r="Q41" i="5"/>
  <c r="P41" i="5"/>
  <c r="N41" i="5"/>
  <c r="I41" i="5"/>
  <c r="Q39" i="5"/>
  <c r="P39" i="5"/>
  <c r="N39" i="5"/>
  <c r="I39" i="5"/>
  <c r="P38" i="5"/>
  <c r="N38" i="5"/>
  <c r="I38" i="5"/>
  <c r="Q38" i="5" s="1"/>
  <c r="P37" i="5"/>
  <c r="N37" i="5"/>
  <c r="Q37" i="5" s="1"/>
  <c r="I37" i="5"/>
  <c r="P35" i="5"/>
  <c r="N35" i="5"/>
  <c r="I35" i="5"/>
  <c r="Q35" i="5" s="1"/>
  <c r="P34" i="5"/>
  <c r="N34" i="5"/>
  <c r="I34" i="5"/>
  <c r="Q34" i="5" s="1"/>
  <c r="Q33" i="5"/>
  <c r="P33" i="5"/>
  <c r="N33" i="5"/>
  <c r="I33" i="5"/>
  <c r="P31" i="5"/>
  <c r="N31" i="5"/>
  <c r="I31" i="5"/>
  <c r="Q31" i="5" s="1"/>
  <c r="P30" i="5"/>
  <c r="N30" i="5"/>
  <c r="I30" i="5"/>
  <c r="Q29" i="5"/>
  <c r="P29" i="5"/>
  <c r="N29" i="5"/>
  <c r="I29" i="5"/>
  <c r="P27" i="5"/>
  <c r="N27" i="5"/>
  <c r="I27" i="5"/>
  <c r="Q27" i="5" s="1"/>
  <c r="P26" i="5"/>
  <c r="N26" i="5"/>
  <c r="I26" i="5"/>
  <c r="Q25" i="5"/>
  <c r="P25" i="5"/>
  <c r="N25" i="5"/>
  <c r="I25" i="5"/>
  <c r="P23" i="5"/>
  <c r="N23" i="5"/>
  <c r="I23" i="5"/>
  <c r="Q23" i="5" s="1"/>
  <c r="P22" i="5"/>
  <c r="N22" i="5"/>
  <c r="I22" i="5"/>
  <c r="Q21" i="5"/>
  <c r="P21" i="5"/>
  <c r="N21" i="5"/>
  <c r="I21" i="5"/>
  <c r="P19" i="5"/>
  <c r="N19" i="5"/>
  <c r="I19" i="5"/>
  <c r="Q19" i="5" s="1"/>
  <c r="P18" i="5"/>
  <c r="N18" i="5"/>
  <c r="I18" i="5"/>
  <c r="P17" i="5"/>
  <c r="N17" i="5"/>
  <c r="I17" i="5"/>
  <c r="Q17" i="5" s="1"/>
  <c r="P15" i="5"/>
  <c r="N15" i="5"/>
  <c r="I15" i="5"/>
  <c r="Q14" i="5"/>
  <c r="P14" i="5"/>
  <c r="N14" i="5"/>
  <c r="I14" i="5"/>
  <c r="P13" i="5"/>
  <c r="Q13" i="5" s="1"/>
  <c r="N13" i="5"/>
  <c r="I13" i="5"/>
  <c r="P11" i="5"/>
  <c r="N11" i="5"/>
  <c r="I11" i="5"/>
  <c r="Q11" i="5" s="1"/>
  <c r="P10" i="5"/>
  <c r="N10" i="5"/>
  <c r="I10" i="5"/>
  <c r="I106" i="5" s="1"/>
  <c r="P9" i="5"/>
  <c r="N9" i="5"/>
  <c r="I9" i="5"/>
  <c r="I105" i="5" s="1"/>
  <c r="P107" i="5"/>
  <c r="O107" i="5"/>
  <c r="M107" i="5"/>
  <c r="L107" i="5"/>
  <c r="L108" i="5" s="1"/>
  <c r="K107" i="5"/>
  <c r="J107" i="5"/>
  <c r="O106" i="5"/>
  <c r="M106" i="5"/>
  <c r="L106" i="5"/>
  <c r="K106" i="5"/>
  <c r="J106" i="5"/>
  <c r="P105" i="5"/>
  <c r="O105" i="5"/>
  <c r="N105" i="5"/>
  <c r="M105" i="5"/>
  <c r="L105" i="5"/>
  <c r="K105" i="5"/>
  <c r="J105" i="5"/>
  <c r="I107" i="5"/>
  <c r="H107" i="5"/>
  <c r="G107" i="5"/>
  <c r="F107" i="5"/>
  <c r="E107" i="5"/>
  <c r="D107" i="5"/>
  <c r="H106" i="5"/>
  <c r="G106" i="5"/>
  <c r="F106" i="5"/>
  <c r="E106" i="5"/>
  <c r="D106" i="5"/>
  <c r="H105" i="5"/>
  <c r="G105" i="5"/>
  <c r="F105" i="5"/>
  <c r="E105" i="5"/>
  <c r="D105" i="5"/>
  <c r="C107" i="5"/>
  <c r="C106" i="5"/>
  <c r="C105" i="5"/>
  <c r="Q7" i="5"/>
  <c r="P7" i="5"/>
  <c r="N7" i="5"/>
  <c r="Q6" i="5"/>
  <c r="P6" i="5"/>
  <c r="N6" i="5"/>
  <c r="I7" i="5"/>
  <c r="I6" i="5"/>
  <c r="Q5" i="5"/>
  <c r="P5" i="5"/>
  <c r="N5" i="5"/>
  <c r="I5" i="5"/>
  <c r="N18" i="4"/>
  <c r="L18" i="4"/>
  <c r="K18" i="4"/>
  <c r="J18" i="4"/>
  <c r="I18" i="4"/>
  <c r="G18" i="4"/>
  <c r="F18" i="4"/>
  <c r="E18" i="4"/>
  <c r="D18" i="4"/>
  <c r="C18" i="4"/>
  <c r="B18" i="4"/>
  <c r="O16" i="4"/>
  <c r="O10" i="4"/>
  <c r="M17" i="4"/>
  <c r="O17" i="4" s="1"/>
  <c r="M16" i="4"/>
  <c r="M15" i="4"/>
  <c r="M14" i="4"/>
  <c r="M13" i="4"/>
  <c r="M12" i="4"/>
  <c r="M11" i="4"/>
  <c r="O11" i="4" s="1"/>
  <c r="M10" i="4"/>
  <c r="M9" i="4"/>
  <c r="M8" i="4"/>
  <c r="M7" i="4"/>
  <c r="M6" i="4"/>
  <c r="M5" i="4"/>
  <c r="H17" i="4"/>
  <c r="H16" i="4"/>
  <c r="H15" i="4"/>
  <c r="O15" i="4" s="1"/>
  <c r="H14" i="4"/>
  <c r="O14" i="4" s="1"/>
  <c r="H13" i="4"/>
  <c r="O13" i="4" s="1"/>
  <c r="H12" i="4"/>
  <c r="O12" i="4" s="1"/>
  <c r="H11" i="4"/>
  <c r="H10" i="4"/>
  <c r="H9" i="4"/>
  <c r="H8" i="4"/>
  <c r="O8" i="4" s="1"/>
  <c r="H7" i="4"/>
  <c r="O7" i="4" s="1"/>
  <c r="H6" i="4"/>
  <c r="H18" i="4" s="1"/>
  <c r="H5" i="4"/>
  <c r="Q18" i="2"/>
  <c r="Q17" i="2"/>
  <c r="Q16" i="2"/>
  <c r="Q15" i="2"/>
  <c r="Q14" i="2"/>
  <c r="Q13" i="2"/>
  <c r="Q12" i="2"/>
  <c r="Q11" i="2"/>
  <c r="Q10" i="2"/>
  <c r="Q9" i="2"/>
  <c r="Q8" i="2"/>
  <c r="Q7" i="2"/>
  <c r="Q6" i="2"/>
  <c r="P19" i="2"/>
  <c r="O19" i="2"/>
  <c r="P18" i="2"/>
  <c r="P17" i="2"/>
  <c r="P16" i="2"/>
  <c r="P15" i="2"/>
  <c r="P14" i="2"/>
  <c r="P13" i="2"/>
  <c r="P12" i="2"/>
  <c r="P11" i="2"/>
  <c r="P10" i="2"/>
  <c r="P9" i="2"/>
  <c r="P8" i="2"/>
  <c r="P7" i="2"/>
  <c r="P6" i="2"/>
  <c r="P5" i="2"/>
  <c r="M19" i="2"/>
  <c r="L19" i="2"/>
  <c r="K19" i="2"/>
  <c r="J19" i="2"/>
  <c r="N18" i="2"/>
  <c r="N17" i="2"/>
  <c r="N16" i="2"/>
  <c r="N15" i="2"/>
  <c r="N14" i="2"/>
  <c r="N13" i="2"/>
  <c r="N12" i="2"/>
  <c r="N11" i="2"/>
  <c r="N10" i="2"/>
  <c r="N9" i="2"/>
  <c r="N8" i="2"/>
  <c r="N7" i="2"/>
  <c r="N6" i="2"/>
  <c r="N5" i="2"/>
  <c r="N19" i="2" s="1"/>
  <c r="H19" i="2"/>
  <c r="G19" i="2"/>
  <c r="F19" i="2"/>
  <c r="E19" i="2"/>
  <c r="D19" i="2"/>
  <c r="C19" i="2"/>
  <c r="I18" i="2"/>
  <c r="I17" i="2"/>
  <c r="I16" i="2"/>
  <c r="I15" i="2"/>
  <c r="I14" i="2"/>
  <c r="I13" i="2"/>
  <c r="I12" i="2"/>
  <c r="I11" i="2"/>
  <c r="I10" i="2"/>
  <c r="I9" i="2"/>
  <c r="I8" i="2"/>
  <c r="I7" i="2"/>
  <c r="I6" i="2"/>
  <c r="I5" i="2"/>
  <c r="I19" i="2" s="1"/>
  <c r="E17" i="3" l="1"/>
  <c r="J17" i="3"/>
  <c r="I34" i="6"/>
  <c r="J34" i="6" s="1"/>
  <c r="G34" i="6"/>
  <c r="H34" i="6" s="1"/>
  <c r="Q15" i="5"/>
  <c r="Q9" i="5"/>
  <c r="Q105" i="5" s="1"/>
  <c r="R73" i="5" s="1"/>
  <c r="Q102" i="5"/>
  <c r="Q94" i="5"/>
  <c r="Q90" i="5"/>
  <c r="Q86" i="5"/>
  <c r="Q82" i="5"/>
  <c r="Q78" i="5"/>
  <c r="Q70" i="5"/>
  <c r="Q66" i="5"/>
  <c r="Q62" i="5"/>
  <c r="Q58" i="5"/>
  <c r="Q46" i="5"/>
  <c r="Q42" i="5"/>
  <c r="Q30" i="5"/>
  <c r="Q26" i="5"/>
  <c r="Q22" i="5"/>
  <c r="N106" i="5"/>
  <c r="Q18" i="5"/>
  <c r="P106" i="5"/>
  <c r="N107" i="5"/>
  <c r="N108" i="5" s="1"/>
  <c r="Q107" i="5"/>
  <c r="Q10" i="5"/>
  <c r="Q12" i="5" s="1"/>
  <c r="O9" i="4"/>
  <c r="M18" i="4"/>
  <c r="O5" i="4"/>
  <c r="O6" i="4"/>
  <c r="Q5" i="2"/>
  <c r="R11" i="5" l="1"/>
  <c r="R101" i="5"/>
  <c r="R103" i="5"/>
  <c r="R97" i="5"/>
  <c r="R99" i="5"/>
  <c r="R93" i="5"/>
  <c r="R95" i="5"/>
  <c r="R89" i="5"/>
  <c r="R91" i="5"/>
  <c r="R87" i="5"/>
  <c r="R85" i="5"/>
  <c r="R83" i="5"/>
  <c r="R81" i="5"/>
  <c r="R77" i="5"/>
  <c r="R79" i="5"/>
  <c r="R75" i="5"/>
  <c r="R61" i="5"/>
  <c r="R69" i="5"/>
  <c r="R71" i="5"/>
  <c r="R67" i="5"/>
  <c r="R65" i="5"/>
  <c r="R63" i="5"/>
  <c r="R37" i="5"/>
  <c r="R57" i="5"/>
  <c r="R59" i="5"/>
  <c r="R55" i="5"/>
  <c r="R53" i="5"/>
  <c r="R51" i="5"/>
  <c r="R49" i="5"/>
  <c r="R47" i="5"/>
  <c r="R45" i="5"/>
  <c r="R41" i="5"/>
  <c r="R43" i="5"/>
  <c r="R39" i="5"/>
  <c r="R25" i="5"/>
  <c r="R33" i="5"/>
  <c r="R35" i="5"/>
  <c r="R31" i="5"/>
  <c r="R29" i="5"/>
  <c r="R27" i="5"/>
  <c r="R23" i="5"/>
  <c r="R13" i="5"/>
  <c r="R21" i="5"/>
  <c r="R17" i="5"/>
  <c r="R19" i="5"/>
  <c r="R15" i="5"/>
  <c r="R5" i="5"/>
  <c r="R105" i="5"/>
  <c r="R9" i="5"/>
  <c r="Q106" i="5"/>
  <c r="R102" i="5" s="1"/>
  <c r="R7" i="5"/>
  <c r="R107" i="5"/>
  <c r="O18" i="4"/>
  <c r="P6" i="4" s="1"/>
  <c r="Q19" i="2"/>
  <c r="R5" i="2" s="1"/>
  <c r="Q108" i="5" l="1"/>
  <c r="P17" i="4"/>
  <c r="P5" i="4"/>
  <c r="P16" i="4"/>
  <c r="P18" i="4"/>
  <c r="P15" i="4"/>
  <c r="P14" i="4"/>
  <c r="P13" i="4"/>
  <c r="P12" i="4"/>
  <c r="P11" i="4"/>
  <c r="P10" i="4"/>
  <c r="P9" i="4"/>
  <c r="P8" i="4"/>
  <c r="P7" i="4"/>
  <c r="R78" i="5"/>
  <c r="R98" i="5"/>
  <c r="R94" i="5"/>
  <c r="R90" i="5"/>
  <c r="R86" i="5"/>
  <c r="R82" i="5"/>
  <c r="R54" i="5"/>
  <c r="R74" i="5"/>
  <c r="R70" i="5"/>
  <c r="R66" i="5"/>
  <c r="R62" i="5"/>
  <c r="R58" i="5"/>
  <c r="R38" i="5"/>
  <c r="R50" i="5"/>
  <c r="R46" i="5"/>
  <c r="R42" i="5"/>
  <c r="R14" i="5"/>
  <c r="R34" i="5"/>
  <c r="R30" i="5"/>
  <c r="R26" i="5"/>
  <c r="R22" i="5"/>
  <c r="R18" i="5"/>
  <c r="R106" i="5"/>
  <c r="R6" i="5"/>
  <c r="R10" i="5"/>
  <c r="R16" i="2"/>
  <c r="R19" i="2"/>
  <c r="R14" i="2"/>
  <c r="R9" i="2"/>
  <c r="R18" i="2"/>
  <c r="R15" i="2"/>
  <c r="R10" i="2"/>
  <c r="R8" i="2"/>
  <c r="R7" i="2"/>
  <c r="R6" i="2"/>
  <c r="R13" i="2"/>
  <c r="R12" i="2"/>
  <c r="R17" i="2"/>
  <c r="R11" i="2"/>
  <c r="S20" i="18" l="1"/>
  <c r="P20" i="18"/>
  <c r="K2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EB702013-538E-4A70-B57A-CCFF218D9CD8}">
      <text>
        <r>
          <rPr>
            <sz val="8"/>
            <color indexed="81"/>
            <rFont val="Tahoma"/>
            <family val="2"/>
          </rPr>
          <t xml:space="preserve">
Nombre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Fernando Francisco Valenzuela Aparcana</author>
  </authors>
  <commentList>
    <comment ref="A20" authorId="0" shapeId="0" xr:uid="{2749F9B7-F1D1-44BB-BBD8-699CEF4EC59A}">
      <text>
        <r>
          <rPr>
            <b/>
            <sz val="9"/>
            <color indexed="81"/>
            <rFont val="Tahoma"/>
            <family val="2"/>
          </rPr>
          <t>No incluye seguros</t>
        </r>
      </text>
    </comment>
    <comment ref="A22" authorId="0" shapeId="0" xr:uid="{2B7F4DC6-85F0-48D7-8D3C-FA24A821772B}">
      <text>
        <r>
          <rPr>
            <b/>
            <sz val="9"/>
            <color indexed="81"/>
            <rFont val="Tahoma"/>
            <family val="2"/>
          </rPr>
          <t>1.SERVICIOS DE ENERGIA ELECTRICA, AGUA Y GAS</t>
        </r>
      </text>
    </comment>
  </commentList>
</comments>
</file>

<file path=xl/sharedStrings.xml><?xml version="1.0" encoding="utf-8"?>
<sst xmlns="http://schemas.openxmlformats.org/spreadsheetml/2006/main" count="8509" uniqueCount="2565">
  <si>
    <t>PLIEGO O ENTIDAD DEL SECTOR</t>
  </si>
  <si>
    <t>Objetivo Estrategico Sectorial
(Código)</t>
  </si>
  <si>
    <t>Objetivo Estrategico Institucional
(Código y Enunciado)</t>
  </si>
  <si>
    <t>Nombre del Indicador</t>
  </si>
  <si>
    <t>Linea Base</t>
  </si>
  <si>
    <t>OES.01</t>
  </si>
  <si>
    <t>PLIEGOS DEL SECTOR O GOBIERNO REGIONAL</t>
  </si>
  <si>
    <t>GASTOS CORRIENTES</t>
  </si>
  <si>
    <t>GASTOS DE CAPITAL</t>
  </si>
  <si>
    <t>SERVICIO DE DEUDA</t>
  </si>
  <si>
    <t>TOTAL</t>
  </si>
  <si>
    <t>1: Reserva de Contingencia</t>
  </si>
  <si>
    <t>2: Personal y Obligaciones Sociales</t>
  </si>
  <si>
    <t>3: Pensiones y Prestaciones Sociales</t>
  </si>
  <si>
    <t>4: Bienes y Servicios</t>
  </si>
  <si>
    <t>5: Donaciones y Transferencias</t>
  </si>
  <si>
    <t>6: Otros Gastos</t>
  </si>
  <si>
    <t>SUB TOTAL GASTOS CORRIENTES</t>
  </si>
  <si>
    <t>7: Donaciones y Transferencias</t>
  </si>
  <si>
    <t>8: Otros Gastos</t>
  </si>
  <si>
    <t>9: Adquisiciones de Activos No Financieros</t>
  </si>
  <si>
    <t>10: Adquisiciones de Activos Financieros</t>
  </si>
  <si>
    <t>SUB TOTAL GASTOS DE CAPITAL</t>
  </si>
  <si>
    <t>11: Servicio de la Deuda</t>
  </si>
  <si>
    <t>SUB TOTAL SERVICIO DE DEUDA</t>
  </si>
  <si>
    <t>TOTAL GASTOS UNIDAD EJECUTORA / ENTIDAD PÚBLICA</t>
  </si>
  <si>
    <t>PART. %</t>
  </si>
  <si>
    <t>..</t>
  </si>
  <si>
    <t>UNIDADES EJECUTORAS DEL PLIEGO</t>
  </si>
  <si>
    <t>n</t>
  </si>
  <si>
    <t>Unidad de Medida</t>
  </si>
  <si>
    <t xml:space="preserve">Valor </t>
  </si>
  <si>
    <t>Año</t>
  </si>
  <si>
    <t>%</t>
  </si>
  <si>
    <t>Meta (Logro Esperado)</t>
  </si>
  <si>
    <t>Resultado obtenido</t>
  </si>
  <si>
    <t>PIA           Proyectado</t>
  </si>
  <si>
    <t>TOTALES</t>
  </si>
  <si>
    <t>AÑOS</t>
  </si>
  <si>
    <t>2022 (*)</t>
  </si>
  <si>
    <t>2023 (**)</t>
  </si>
  <si>
    <t>PROGRAMAS PRESUPESTALES</t>
  </si>
  <si>
    <t>PIA</t>
  </si>
  <si>
    <t>PIM</t>
  </si>
  <si>
    <t>EJEC</t>
  </si>
  <si>
    <t>(*) Proyección al 31/12/2022</t>
  </si>
  <si>
    <t>(**) Proyecto 2023</t>
  </si>
  <si>
    <t>TOTAL S/</t>
  </si>
  <si>
    <t>RECURSOS PUBLICOS</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</si>
  <si>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</si>
  <si>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</si>
  <si>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</si>
  <si>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</si>
  <si>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</si>
  <si>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</si>
  <si>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</si>
  <si>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</si>
  <si>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</si>
  <si>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</si>
  <si>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</si>
  <si>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SUB TOTAL SER. DEUDA</t>
  </si>
  <si>
    <t>S/.</t>
  </si>
  <si>
    <t>EST. %</t>
  </si>
  <si>
    <t>1. RECURSOS ORDINARIOS</t>
  </si>
  <si>
    <t>2. RECURSOS DIRECTAM. RECAUD.</t>
  </si>
  <si>
    <t>3.- RECURSOS OPERACIONES</t>
  </si>
  <si>
    <t>4. DONACIONES Y TRANSFERENCIAS</t>
  </si>
  <si>
    <t>5. RECURSOS DETERMINADOS</t>
  </si>
  <si>
    <t xml:space="preserve">    - CANON  Y  SOBRECANON, REGALIAS</t>
  </si>
  <si>
    <t xml:space="preserve">       Y PARTICIPACIONES</t>
  </si>
  <si>
    <t xml:space="preserve">    - CONTRIBUCIONES A FONDOS</t>
  </si>
  <si>
    <t xml:space="preserve">    - FONDO DE COMPENCIÓN MUNICIPAL</t>
  </si>
  <si>
    <t xml:space="preserve">    - IMPUESTOS MUNICIPALES</t>
  </si>
  <si>
    <t xml:space="preserve">    - OTROS (ESPECIFICAR)</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</si>
  <si>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</si>
  <si>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</si>
  <si>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</si>
  <si>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</si>
  <si>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</si>
  <si>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</si>
  <si>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</si>
  <si>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</si>
  <si>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</si>
  <si>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</si>
  <si>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</si>
  <si>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</si>
  <si>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</si>
  <si>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1 Legislativa</t>
  </si>
  <si>
    <t>2 Relaciones Exteriores</t>
  </si>
  <si>
    <t>3 Planeam. Gestión y Reserva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</si>
  <si>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</si>
  <si>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</si>
  <si>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</si>
  <si>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</si>
  <si>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</si>
  <si>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</si>
  <si>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</si>
  <si>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</si>
  <si>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</si>
  <si>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</si>
  <si>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</si>
  <si>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</si>
  <si>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</si>
  <si>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</si>
  <si>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</si>
  <si>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</si>
  <si>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</si>
  <si>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</si>
  <si>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</si>
  <si>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</si>
  <si>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</si>
  <si>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</si>
  <si>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PPTO 2021 (PIM)</t>
  </si>
  <si>
    <t>ALIMENTOS DE PERSONAS</t>
  </si>
  <si>
    <t>BIENES DISTRIBUCION GRATUITA</t>
  </si>
  <si>
    <t>COMBUSTIBLE, CARBURANTES, LUBRICANTES Y AFINES</t>
  </si>
  <si>
    <t>CONTRATACION CON EMPRESAS DE SERVICIOS</t>
  </si>
  <si>
    <t>CONTRATO ADMINISTRATIVO DE SERVICIOS</t>
  </si>
  <si>
    <t>REPUESTOS Y ACCESORIOS</t>
  </si>
  <si>
    <t>SEGUROS</t>
  </si>
  <si>
    <t>SERVICIO DE MANTENIMIENTO, ACONDICIONAMIENTO Y REPARA</t>
  </si>
  <si>
    <t>SERVICIOS ADMINISTRATIVOS, FINANCIEROS Y DE SEGUROS</t>
  </si>
  <si>
    <t>SUMINISTROS MEDICOS</t>
  </si>
  <si>
    <t>VIATICOS Y ASIGNACIONES</t>
  </si>
  <si>
    <t>(PIA) = Presupuesto Institucional de Apertura</t>
  </si>
  <si>
    <t>(**) Recursos Públicos / Recursos Ordinarios / Recursos Directamente Recaudados / Donaciones  y  Transferencias / Operaciones Oficiales de Crédito/ Recursos Determinados</t>
  </si>
  <si>
    <t>ADQUISICIONES/CONTRATACIONES/OBRAS</t>
  </si>
  <si>
    <t>MODALIDAD</t>
  </si>
  <si>
    <t>FECHA DE SUSCRIPCION DEL CONTRATO</t>
  </si>
  <si>
    <t>FECHA DE ENTREGA</t>
  </si>
  <si>
    <t>…</t>
  </si>
  <si>
    <t>FECHA PROG. CONV.</t>
  </si>
  <si>
    <t>MONTO</t>
  </si>
  <si>
    <t>OBSERVACIONES</t>
  </si>
  <si>
    <t>CONSULTORIAS</t>
  </si>
  <si>
    <t>PERSONA NATURAL (DNI)</t>
  </si>
  <si>
    <t>EJECUCIÓN S/</t>
  </si>
  <si>
    <t xml:space="preserve">TOTAL </t>
  </si>
  <si>
    <t>UNIDAD EJECUTORA</t>
  </si>
  <si>
    <t>BANCO / INSTITUCIÓN FINANCIERA</t>
  </si>
  <si>
    <t>FECHA DE APERTURA</t>
  </si>
  <si>
    <t>MONEDA</t>
  </si>
  <si>
    <t>SALDO 2021 (*)</t>
  </si>
  <si>
    <t xml:space="preserve">       OFICIALES DE CRED. EXTERNO</t>
  </si>
  <si>
    <t xml:space="preserve">    - OTROS (ESPECIFIQUE)</t>
  </si>
  <si>
    <t>(*) Saldo al 31 de Diciembre de 2021</t>
  </si>
  <si>
    <t>CONTRATANTE</t>
  </si>
  <si>
    <t>CONTRATADO</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</si>
  <si>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</si>
  <si>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</si>
  <si>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</si>
  <si>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</si>
  <si>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</si>
  <si>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</si>
  <si>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</si>
  <si>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</si>
  <si>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</si>
  <si>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</si>
  <si>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</si>
  <si>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</si>
  <si>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FAG</t>
  </si>
  <si>
    <t>CAS</t>
  </si>
  <si>
    <t>ARRENDATARIO</t>
  </si>
  <si>
    <t>ARRENDADOR</t>
  </si>
  <si>
    <t>INMUEBLE</t>
  </si>
  <si>
    <t>CONTRATO</t>
  </si>
  <si>
    <t>Apellidos y Nombres o Denominación</t>
  </si>
  <si>
    <t>DNI O PARTIDA REGISTRAL</t>
  </si>
  <si>
    <t>BIEN PROPIO DE TERCEROS O AJENO</t>
  </si>
  <si>
    <t>PARTIDA REGISTRAL DE INCRIPCION DE PROPIEDAD</t>
  </si>
  <si>
    <t>METROS CUADRADOS</t>
  </si>
  <si>
    <t>COCHERAS</t>
  </si>
  <si>
    <t>OTROS</t>
  </si>
  <si>
    <t>VIGENCIA DEL CONTRATO</t>
  </si>
  <si>
    <t>MONTO MENSUAL</t>
  </si>
  <si>
    <t xml:space="preserve">FORMA DE PAGO (MENSUAL O ANUAL) Y FECHA DE PAGO </t>
  </si>
  <si>
    <t>RESULTADOS (Poblacion beneficiaria directa, Etc.)</t>
  </si>
  <si>
    <t>5.1 Contribuciones a Fondos</t>
  </si>
  <si>
    <t>5.2 Canon y Sobrecanon, Regalías, Renta de Aduanas y Participaciones</t>
  </si>
  <si>
    <t>5.3 Fondo de Compensación Municipal</t>
  </si>
  <si>
    <t>5.4 FONCOR</t>
  </si>
  <si>
    <t xml:space="preserve">5.5 Impuestos Municipales </t>
  </si>
  <si>
    <t>GASTO CAPITAL 2023</t>
  </si>
  <si>
    <t>GASTO CORRIENTE 2023</t>
  </si>
  <si>
    <t>SERVICIO DE DEUDA 2023</t>
  </si>
  <si>
    <t>Var. % (2022-2023)</t>
  </si>
  <si>
    <t>2022*</t>
  </si>
  <si>
    <t>2023**</t>
  </si>
  <si>
    <t>FORMATO 01: PRESUPUESTO Y RESULTADOS DE INDICADORES DE LOS OBJETIVOS ESTRATÉGICOS INSTITUCIONALES DEL 2021 AL 2023</t>
  </si>
  <si>
    <t>FORMATO 05: EJECUCION Y RESULTADOS DE PROGRAMAS PRESUPUESTALES 2021, 2022 Y PROYECCION  2023</t>
  </si>
  <si>
    <t>PPTO 2021
(PIA)</t>
  </si>
  <si>
    <t>PPTO 2022 
(PIA)</t>
  </si>
  <si>
    <t>PPTO 2023 (PROYECTO)</t>
  </si>
  <si>
    <t>PPTO 2022
(PIM 31 AGTO)</t>
  </si>
  <si>
    <t>Monto Diferencial PIA (2022-2021)</t>
  </si>
  <si>
    <t>Diferencia PIA (2023-2022)</t>
  </si>
  <si>
    <t>Variación % (2022-2021)/ 100</t>
  </si>
  <si>
    <t>Variación % (2023-2022)/ 100</t>
  </si>
  <si>
    <t>MONTO DE LA INVERSION Y/O CONTRATO (*)</t>
  </si>
  <si>
    <t>NOMBRE DE LA INVERSION      (Proyecto o IOAAR, Etc. )</t>
  </si>
  <si>
    <t>SALDO DE LA INVERSION O DEL  CONTRATO                 AL 31.12.2022</t>
  </si>
  <si>
    <t>(Solo montos mayores a S/ 1 Millon de Soles)</t>
  </si>
  <si>
    <t>EJECUCION  PROYECTADA DE LA INVERSION O DEL CONTRATO</t>
  </si>
  <si>
    <t>TIPO DE PROCEDIMIENTO DE SELECCIÓN</t>
  </si>
  <si>
    <t>NUMERO DEL PROCEDIMIENTO</t>
  </si>
  <si>
    <t>CONTRATISTA* (RUC y Denominacion)</t>
  </si>
  <si>
    <t>(*) Si es Consorcio consignar nombre y RUC de los integrantes</t>
  </si>
  <si>
    <t>(**) Proyección al 31/12/2022</t>
  </si>
  <si>
    <t>(***) Proyecto 2023</t>
  </si>
  <si>
    <t>EJECUCION DE LA INVERSION Y/O CONTRATO</t>
  </si>
  <si>
    <t>INICIO DEL PROYECTO</t>
  </si>
  <si>
    <t>TERMINO DEL PROYECTO</t>
  </si>
  <si>
    <t>ADICIONALES Y DEDUCTIVOS</t>
  </si>
  <si>
    <t>INICIO</t>
  </si>
  <si>
    <t>TERMINO</t>
  </si>
  <si>
    <t>MONTO NETO</t>
  </si>
  <si>
    <t>CULMINACION DE OBRA</t>
  </si>
  <si>
    <t>ACTA DE RECEPCION DE OBRA</t>
  </si>
  <si>
    <t>LIQUIDACION DE OBRA</t>
  </si>
  <si>
    <t>SALDO DE LA INVERSION O CONTRATO AL 31.12.2023</t>
  </si>
  <si>
    <t>Años siguientes</t>
  </si>
  <si>
    <t xml:space="preserve">FECHA DE </t>
  </si>
  <si>
    <t>Codigo Unico de Inversion (CUI)</t>
  </si>
  <si>
    <t>Sub total 2022</t>
  </si>
  <si>
    <t>Sub total 2021</t>
  </si>
  <si>
    <t>Sub total 2023</t>
  </si>
  <si>
    <t>PERSONA JURIDICA* (RUC)</t>
  </si>
  <si>
    <t>PPTO 2021 (AL 31/12)</t>
  </si>
  <si>
    <t>PPTO 2022 (AL 30/06)</t>
  </si>
  <si>
    <t>PPTO 2023 (PROYECCI{ON 31/12)</t>
  </si>
  <si>
    <t>MONTO DE LA CONSULTORIA</t>
  </si>
  <si>
    <t>ESPECIALIDAD (***)</t>
  </si>
  <si>
    <t>ENTREGABLES DE LA CONSULTORIA(**)</t>
  </si>
  <si>
    <t>(**) Producto final o entregable de la Consultoria</t>
  </si>
  <si>
    <t>(***) Para registrar la Especialidad se toma en cuenta una o mas de las 25 Funciones del Clasificador Funcional Programatico.</t>
  </si>
  <si>
    <t>CUENTA N°</t>
  </si>
  <si>
    <t>DATOS DE LAS CUENTAS</t>
  </si>
  <si>
    <t>FUENTES DE FINANCIAMIENTO</t>
  </si>
  <si>
    <t>SALDO 2022 (**)</t>
  </si>
  <si>
    <t>(**) Saldo al 30 de Junio de 2022</t>
  </si>
  <si>
    <t>AÑO FISCAL 2021</t>
  </si>
  <si>
    <t>AÑO FISCAL 2022 (*)</t>
  </si>
  <si>
    <t>(*) Al 30 de junio de 2022</t>
  </si>
  <si>
    <t>(*) = Al 30 de junio de 2022</t>
  </si>
  <si>
    <t>EJECUCIÓN 2021</t>
  </si>
  <si>
    <t>EJECUCIÓN 2022 (*)</t>
  </si>
  <si>
    <t>(Montos mayores de S/ 18,000 Soles)</t>
  </si>
  <si>
    <t>ADQUISICIÓNES</t>
  </si>
  <si>
    <t>ESTADO DEL PROCECEDIMIENTO</t>
  </si>
  <si>
    <t>FORMATO 02: DISTRIBUCIÓN DEL GASTO POR PLIEGOS Y SUS UNIDADES EJECUTORAS POR TODA FUENTES DE FINANCIAMIENTO - PROYECTO 2023</t>
  </si>
  <si>
    <t>FORMATO 03: RESUMEN POR GRUPO GENÉRICO Y FUENTES DE FINANCIAMIENTO PROYECTO 2023</t>
  </si>
  <si>
    <t>FORMATO 04: RESUMEN DE PRESUPUESTO POR FUNCIONES PIA 2021, 2022 Y  2023 (Proyectado)</t>
  </si>
  <si>
    <t>FORMATO 06: ASIGNACIÓN DE BIENES Y SERVICIOS - COMPARATIVO PRESUPUESTO 2021, 2022 Y PROYECTO 2023</t>
  </si>
  <si>
    <t>FORMATO 07: ADQUISICIONES DE BIENES Y CONTRATACIONES DE SERVICIOS - PRESUPUESTO 2021, 2022 Y PROYECTO 2023</t>
  </si>
  <si>
    <t>FORMATO 08: DETALLE DE CONSULTORIAS PERSONAS JURÍDICAS (Mayores a S/ 100, 000) Y NATURALES (Mayores a 50, 000) - PRESUPUESTO 2021, 2022 y 2023</t>
  </si>
  <si>
    <t>FORMATO 09: ALQUILER DE INMUEBLES EN LOS AÑOS FISCALES 2021 Y 2022</t>
  </si>
  <si>
    <t>FORMATO 10: CONTRATOS DE OBRAS SUSCRITOS EN LOS AÑOS 2021, 2022 Y 2023</t>
  </si>
  <si>
    <t>FORMATO 11: NOMBRES E INGRESOS MENSUALES DEL PERSONAL CONTRATADO FUERA DEL PAP EN LOS AÑOS FISCALES 2021 Y 2022</t>
  </si>
  <si>
    <t>FORMATO 12: RESUMEN DE TESORERIA POR UNIDAD EJECUTORA Y FUENTES DE FINANCIAMIENTO 2021 Y 2022</t>
  </si>
  <si>
    <t>RUBROS*</t>
  </si>
  <si>
    <t>(*) Las cifras deben coicidir con los montos asignados en la GENERICA 3. BIENES Y SERVICIOS consideradas en el Presupuesto de los años Fiscales 2021 - 2022 - 2023</t>
  </si>
  <si>
    <t>DATOS DEL PRESUPUESTO*: (1) CONSOLIDADO Y (2) POR TODA FUENTE DE FINANCIAMIENTO**</t>
  </si>
  <si>
    <t>SERVICIOS DE LIMPIEZA</t>
  </si>
  <si>
    <t>SERVICIO DE CONSULTORIA REALIZADOS PERSONAS NATURALES</t>
  </si>
  <si>
    <t>SERVICIOS DE CONSULTORIAS REALIZADOS PERSONAS JURIDICAS</t>
  </si>
  <si>
    <t>PAPELERIA EN GENERAL, UTILES Y MATERIALES DE OFICINA</t>
  </si>
  <si>
    <t>SEMINARIOS TALLERES Y SIMILARES ORGANIZADOS POR LA INSTITUCION</t>
  </si>
  <si>
    <t>ALQUILERES DE ESDIFICACIONES, OFICINAS Y ESTRUCTURAS</t>
  </si>
  <si>
    <t xml:space="preserve">PIM </t>
  </si>
  <si>
    <t>Monto Asignado</t>
  </si>
  <si>
    <t>% ejecutado</t>
  </si>
  <si>
    <t>(**) = Proyectado</t>
  </si>
  <si>
    <t>AÑO FISCAL 2023(**)</t>
  </si>
  <si>
    <t>(**) Proyectado</t>
  </si>
  <si>
    <t>Meses Estimado</t>
  </si>
  <si>
    <t>SERVICIO DE CAPACITACION Y PERFECCIONAMIENTO</t>
  </si>
  <si>
    <t xml:space="preserve">SERVICIOS DIVERSOS </t>
  </si>
  <si>
    <t>SERVICIOS BASICOS</t>
  </si>
  <si>
    <t xml:space="preserve">PUBLICIDAD </t>
  </si>
  <si>
    <t>SERVICIOS DE SEGURIDAD Y VIGILANCIA</t>
  </si>
  <si>
    <t>OTROS SERVICIOS DE INFORMATICA</t>
  </si>
  <si>
    <t xml:space="preserve">SOPORTE TECNICO </t>
  </si>
  <si>
    <t>PASAJES</t>
  </si>
  <si>
    <t>OTROS GASTOS (MOVILIDAD)</t>
  </si>
  <si>
    <t>LOCACIÓN DE SERVICIOS RELACIONADAS AL ROL DE LA ENTIDAD</t>
  </si>
  <si>
    <t>OTROS BB Y SS</t>
  </si>
  <si>
    <t>001. SECRETARIA GENERAL</t>
  </si>
  <si>
    <t>008. M. DE RELACIONES EXTERIORES</t>
  </si>
  <si>
    <t>0062.OPTIMIZACION DE LA POLITICA DE PROTECCION Y ATENCION A LAS COMUNIDADES PERUANAS EN EL EXTERIOR</t>
  </si>
  <si>
    <t>0133.FORTALECIMIENTO DE LA POLITICA EXTERIOR Y DE LA ACCION DIPLOMATICA</t>
  </si>
  <si>
    <t>MINISTERIO DE RELACIONES EXTERIORES</t>
  </si>
  <si>
    <t>OEI.01 Fortalecer y ampliar las relaciones bilaterales y multilaterales en regiones estratégicas.OEI.01</t>
  </si>
  <si>
    <t>Número de visitas y encuentros de jefes de Estado y/o Gobierno, altas autoridades y actores  internacionales</t>
  </si>
  <si>
    <t>Número</t>
  </si>
  <si>
    <t>67</t>
  </si>
  <si>
    <t>2016</t>
  </si>
  <si>
    <t>42</t>
  </si>
  <si>
    <t>OES.02</t>
  </si>
  <si>
    <t>OEI.02 Promover oportunidades de comercio, inversión y turismo para el Perú en el ámbito internacional</t>
  </si>
  <si>
    <t>Número de actividades de promoción económica</t>
  </si>
  <si>
    <t>2015</t>
  </si>
  <si>
    <t>OEI.03 Contribuir a la proyección cultural del Perú en el ámbito internacional</t>
  </si>
  <si>
    <t>Número de actividades de promoción cultural</t>
  </si>
  <si>
    <t>903</t>
  </si>
  <si>
    <t>OES.03</t>
  </si>
  <si>
    <t>OEI.04 Fortalecer la atención a los nacionales en el exterior, a fin de promover su inserción en los países de destino</t>
  </si>
  <si>
    <t>Porcentaje de oficinas consulares en condiciones adecuadas</t>
  </si>
  <si>
    <t>2012</t>
  </si>
  <si>
    <t>OEI.05 Fortalecer la protección y asistencia a los peruanos en el exterior, así como afianzar sus vínculos con el Perú</t>
  </si>
  <si>
    <t xml:space="preserve">Número de connacionales protegidos y asistidos </t>
  </si>
  <si>
    <t>15147</t>
  </si>
  <si>
    <t>2013</t>
  </si>
  <si>
    <t>OES.04</t>
  </si>
  <si>
    <t>OEI.06 Fortalecer la política de cooperación internacional como instrumento de política exterior para el logro del desarrollo sostenible.</t>
  </si>
  <si>
    <t>Número de esquemas de cooperación internacional vigentes</t>
  </si>
  <si>
    <t>37</t>
  </si>
  <si>
    <t>OEI.07 Modernizar la gestión del Ministerio de Relaciones Exteriores y el Servicio Diplomático de la República.</t>
  </si>
  <si>
    <t>Número de instrumentos de gestión aprobados</t>
  </si>
  <si>
    <t>5</t>
  </si>
  <si>
    <t>OEI.08 Consolidar en el MRE el desarrollo de la temática de la gestión del riesgo de desastres y contribuir en la definición del marco internacional para la reducción de las condiciones de vulnerabilidad de la población y sus medios de vida ante el riesgo de desastres.</t>
  </si>
  <si>
    <t xml:space="preserve">Número de instrumentos aprobados </t>
  </si>
  <si>
    <t>0</t>
  </si>
  <si>
    <t>........</t>
  </si>
  <si>
    <t xml:space="preserve">(**) Proyecto 2023 (Se realizó la proyección de los valores de las metas de los OEI en base a información histórica y resultados obtenidos, cabe mencionar que se está elaborando la ampliación del PEI hasta el periodo 2023-2026) </t>
  </si>
  <si>
    <t>3.- RECURSOS OPERACIONES OFICIALES DE CREDITO</t>
  </si>
  <si>
    <t>Var. %         (2022-2023)</t>
  </si>
  <si>
    <t>008 M. DE RELACIONES EXTERIORES</t>
  </si>
  <si>
    <t>BIEN PROPIO</t>
  </si>
  <si>
    <t>12 meses</t>
  </si>
  <si>
    <t>MENSUAL, PRIMEROS DIAS DEL MES EN USO</t>
  </si>
  <si>
    <t>-</t>
  </si>
  <si>
    <t>MENSUAL</t>
  </si>
  <si>
    <t>CAVALLI S.A.  I.C.L.V.</t>
  </si>
  <si>
    <t>11021533</t>
  </si>
  <si>
    <t>DENTRO DE LOS 15 DÍAS 
CALENDARIO SIGUIENTE A LA CONFORMIDAD</t>
  </si>
  <si>
    <t>FUNDACIÓN ACADEMIA DIPLOMÁTICA DEL PERÚ</t>
  </si>
  <si>
    <t>03005853</t>
  </si>
  <si>
    <t>DENTRO DE LOS 15 DÍAS
 CALENDARIO SIGUIENTE A LA CONFORMIDAD</t>
  </si>
  <si>
    <t>ARTE &amp; EXPRESS Y COMPAÑÍA S.A.C.</t>
  </si>
  <si>
    <t>11022365</t>
  </si>
  <si>
    <t>SI</t>
  </si>
  <si>
    <t>EN DOS ARMADAS AL INICIO
 Y A MITAD DEL AÑO</t>
  </si>
  <si>
    <t>LOS PORTALES ESTACIONAMIENTOS OPERADORA S.A.</t>
  </si>
  <si>
    <t>SECTOR : 08. RELACIONES EXTERIORES.
PLIEGO: 008. M. DE RELACIONES EXTERIORES</t>
  </si>
  <si>
    <t>SECTOR : 08. RELACIONES EXTERIORES.
PLIEGO: 008. M. DE RELACIONES EXTERIORES)</t>
  </si>
  <si>
    <t>SECTOR: 08. RELACIONES EXTERIORES
008. M. DE RELACIONES EXTERIORES</t>
  </si>
  <si>
    <t xml:space="preserve">PLAZO
 DE EJECUCION </t>
  </si>
  <si>
    <t>AMPLIACION 
DE PLAZO</t>
  </si>
  <si>
    <r>
      <t xml:space="preserve">1. </t>
    </r>
    <r>
      <rPr>
        <sz val="9"/>
        <rFont val="Arial"/>
        <family val="2"/>
      </rPr>
      <t>Mejoramiento del servicio de control de personas, equipajes, mercancías menores y vehículos del Centro Nacional de Atención en Frontera (CENAF) en el Paso de Frontera Santa Rosa del distrito de Yavarí - Provincia de Mariscal Ramón Castilla-Departamento de Loreto.</t>
    </r>
  </si>
  <si>
    <r>
      <t xml:space="preserve">2. </t>
    </r>
    <r>
      <rPr>
        <sz val="9"/>
        <rFont val="Arial"/>
        <family val="2"/>
      </rPr>
      <t>Mejoramiento de los Servicios de Control de Personas, Equipajes, Mercancías y Vehículos del Centro Nacional de Atención en Frontera (CENAF) Iñapari del Distrito de Iñapari - Provincia de Tahuamanu - Departamento de Madre de Dios.</t>
    </r>
  </si>
  <si>
    <t xml:space="preserve">3. Restauración y puesta en valor de la Casa Yanulaque como sede del Consulado General de Perú en Arica </t>
  </si>
  <si>
    <t xml:space="preserve">4. Ampliación y mejoramiento de la infraestructura de soporte a los servicios de la Residencia y Cancillería del Perú en Argentina </t>
  </si>
  <si>
    <t>5. Reparación de ambiente u oficina de sede administrativa en la Embajada (Cancillería y Residencia) del Perú en Francia</t>
  </si>
  <si>
    <t>Total de la población peruana ***
Número de acuerdos suscritos: 18 (Ind. desempeño)</t>
  </si>
  <si>
    <t>Total de la población peruana *** 
Número de acuerdos suscritos: 18 (Ind. desempeño)</t>
  </si>
  <si>
    <t>*** Se estima que la población potencial del programa son los beneficiarios de una política exterior fortalecida y de la acción diplomática del Estado. El alcance del programa a nivel de beneficiario corresponde a la sociedad peruana en su conjunto. La población potencial estimada según las proyecciones oficiales obtenidas por el INEI. El Programa Presupuestal N° 133 es de aplicación universal, por lo tanto, se ha definido como población potencial el total de la población peruana. (Fuente: Anexo N° 2 PP133).</t>
  </si>
  <si>
    <t>*** El grupo poblacional que recibe los Productos del Programa Presupuestal 0062, Población Peruana en el Exterior: i) PERSONAS RECIBEN SERVICIOS CONSULARES EN EL EXTERIOR (Trámites), y ii) PERUANOS EN EL EXTERIOR PROTEGIDOS Y ASISTIDOS (Asistencia). (Fuente: Anexo N° 2 PP062).</t>
  </si>
  <si>
    <t>BANCO DE LA NACIÓN</t>
  </si>
  <si>
    <t>0000-299707</t>
  </si>
  <si>
    <t>SOLES</t>
  </si>
  <si>
    <t>6000-029090</t>
  </si>
  <si>
    <t>DÓLARES</t>
  </si>
  <si>
    <t>0000-281859</t>
  </si>
  <si>
    <t>INTERBANK</t>
  </si>
  <si>
    <t>133-2549054044</t>
  </si>
  <si>
    <t>133-2544578057</t>
  </si>
  <si>
    <t>133-2543918954</t>
  </si>
  <si>
    <t>133-3000005246</t>
  </si>
  <si>
    <t xml:space="preserve">BANCO DE LA NACIÓN </t>
  </si>
  <si>
    <t>6000-035007</t>
  </si>
  <si>
    <t>CERRADA</t>
  </si>
  <si>
    <t>0068-314542</t>
  </si>
  <si>
    <t>6068-000104</t>
  </si>
  <si>
    <t>6068-000139</t>
  </si>
  <si>
    <t>0068-329736</t>
  </si>
  <si>
    <t>6068-000562</t>
  </si>
  <si>
    <t>6068-000767</t>
  </si>
  <si>
    <t>0068-340004</t>
  </si>
  <si>
    <t>0068-381509</t>
  </si>
  <si>
    <t>BANCO DE LA NACIÓN  - FEDADOI (1)</t>
  </si>
  <si>
    <t>6000-030382</t>
  </si>
  <si>
    <t>BANCO DE LA NACIÓN (2)</t>
  </si>
  <si>
    <t>0000-875988</t>
  </si>
  <si>
    <t>BANCO DE LA NACIÓN (3)</t>
  </si>
  <si>
    <t>0068-373719</t>
  </si>
  <si>
    <t>Importes expresados en moneda nacional</t>
  </si>
  <si>
    <t>(1) Recursos provenientes del Fondo Especial de Administración del Dinero Obtenido Ilícitamente en Perjuicio del Estado - FEDADOI.</t>
  </si>
  <si>
    <t>(2) Destinada a retenciones provisionales del 10% en garantía del monto a contratar a proveedores en condición de micro y pequeñas empresas - Ley Nº 28015 Art. 21º.</t>
  </si>
  <si>
    <t>(3) Destinada a retenciones provisionaes (PENALIDADES).</t>
  </si>
  <si>
    <t xml:space="preserve">CONSULTORA PARA TEMAS DE REFUGIADOS, DERECHOS HUMANOS, ASUNTOS SOCIALES Y ORGANISMOS INTERNACIONALES </t>
  </si>
  <si>
    <t>09929337</t>
  </si>
  <si>
    <t>ARIAS ROJAS, ROSA ELENA</t>
  </si>
  <si>
    <t>ABOGADO</t>
  </si>
  <si>
    <t>BACHILLER EN DERECHO Y CIENCIA POLÍTICA</t>
  </si>
  <si>
    <t>TÍTULO PROFESIONAL DE ABOGADO</t>
  </si>
  <si>
    <t>ASESOR JURÍDICO</t>
  </si>
  <si>
    <t>06489840</t>
  </si>
  <si>
    <t>BAHAMONDE BACHET, RAMON EDGARDO JOSÉ</t>
  </si>
  <si>
    <t>BACHILLER EN DERECHO</t>
  </si>
  <si>
    <t xml:space="preserve">ASESORA </t>
  </si>
  <si>
    <t>08799010</t>
  </si>
  <si>
    <t>BARRAGÁN COLOMA,  MARIA DEL CARMEN</t>
  </si>
  <si>
    <t>BACHILLER EN DERECHO/ MAESTRA EN DERECHO CIVIL Y COMERCIAL</t>
  </si>
  <si>
    <t>08475284</t>
  </si>
  <si>
    <t>BERNAL BARZOLA, GLADYS NOEMÍ</t>
  </si>
  <si>
    <t>COMUNICADORA</t>
  </si>
  <si>
    <t>BACHILLER EN CIENCIAS DE LA COMUNICACIÓN</t>
  </si>
  <si>
    <t>LICENCIADA EN CIENCIAS DE LA COMUNICACIÓN</t>
  </si>
  <si>
    <t>CONSULTOR</t>
  </si>
  <si>
    <t>CASTRO CHÁVARRI, MANUEL ALEJANDRO</t>
  </si>
  <si>
    <t>INGENIERO</t>
  </si>
  <si>
    <t xml:space="preserve">BACHILLER EN INGENIERÍA DE COMPUTACIÓN Y SISTEMAS </t>
  </si>
  <si>
    <t>TÍTULO DE INGENIERO DE COMPUTACIÓN Y SISTEMAS</t>
  </si>
  <si>
    <t>ASESOR ESPECIALIZADO EN ASUNTOS HÍDRICOS</t>
  </si>
  <si>
    <t>00252694</t>
  </si>
  <si>
    <t>DIOS ALEMÁN, EDUARDO MARTÍN</t>
  </si>
  <si>
    <t>INGENIERO ZOOTECNISTA</t>
  </si>
  <si>
    <t>BACHILLER EN CIENCIAS-ZOOTECNIA</t>
  </si>
  <si>
    <t>TÍTULO PROFESIONAL DE INGENIERO ZOOTECNISTA</t>
  </si>
  <si>
    <t>ASESORA</t>
  </si>
  <si>
    <t>09149762</t>
  </si>
  <si>
    <t>JUSCAMAITA ARANGÜENA, MARÍA ELENA</t>
  </si>
  <si>
    <t xml:space="preserve">ASESOR ESPECIALIZADO </t>
  </si>
  <si>
    <t>07212150</t>
  </si>
  <si>
    <t>OLIVEROS LAKOMA, LUIS ALBERTO</t>
  </si>
  <si>
    <t>GEÓGRAFO</t>
  </si>
  <si>
    <t>BACHILLER EN GEOGRAFÍA/ DOCTOR EN GEOGRAFÍA</t>
  </si>
  <si>
    <t>TÍTULO PROFESIONAL DE GEÓGRAFO</t>
  </si>
  <si>
    <t xml:space="preserve">CONSULTOR  </t>
  </si>
  <si>
    <t>PAITÁN MARTÍNEZ, JAVIER</t>
  </si>
  <si>
    <t>CONSULTOR PARA TEMAS DE DERECHOS HUMANOS, DERECHO INTERNACIONAL HUMANITARIO Y DERECHO INTERNACIONAL DE LOS REFUGIADOS</t>
  </si>
  <si>
    <t>07801371</t>
  </si>
  <si>
    <t>RUBIO CORREA, PATRICIO MARCIAL</t>
  </si>
  <si>
    <t>CONSULTORA</t>
  </si>
  <si>
    <t>SASAKI OTANI, MARÍA ÁNGELA</t>
  </si>
  <si>
    <t>BACHILLER EN DERECHO/ MAGÍSTER EN DERECHO CON MENCIÓN EN DERECHO INTERNACIONAL ECONÓMICO</t>
  </si>
  <si>
    <t>ABOGADO/ TÍTULO CON CARÁCTER PROVISIONAL DEL TÍTULO UNIVERSITARIO OFICIAL DE DOCTORA DENTRO DEL PROGRAMA DERECHO INTERNACIONAL Y RELACIONES INTERNACIONALES</t>
  </si>
  <si>
    <t>ASESOR</t>
  </si>
  <si>
    <t>07777925</t>
  </si>
  <si>
    <t>TORRES BENAVIDES, SAMUEL FRANCISCO LUIS</t>
  </si>
  <si>
    <t>PAC</t>
  </si>
  <si>
    <t>07238397</t>
  </si>
  <si>
    <t>ADRIANZÉN MERINO, LUIS ALBERTO</t>
  </si>
  <si>
    <t>SOCIÓLOGO</t>
  </si>
  <si>
    <t>BACHILLER EN CIENCIAS SOCIALES CON MENCIÓN EN SOCIOLOGÍA</t>
  </si>
  <si>
    <t>LICENCIADO EN SOCIOLOGÍA</t>
  </si>
  <si>
    <t>CLAROS ABARCA ROBERTO FERNANDO</t>
  </si>
  <si>
    <t>BACHILLER EN DERECHO/ MAGÍSTER EN DERECHO INTERNACIONAL ECONÓMICO</t>
  </si>
  <si>
    <t>JEFE DE LA OFICINA GENERAL DE ADMINISTRACIÓN</t>
  </si>
  <si>
    <t>07189644</t>
  </si>
  <si>
    <t>CORBERA TENORIO JOSÉ RAÚL</t>
  </si>
  <si>
    <t>ECONOMISTA</t>
  </si>
  <si>
    <t>BACHILLER EN ECONOMÍA/ MAGISTER EN ADMINISTRACION/ MASTER EN DIPLOMACIA Y RELACIONES INTERNACIONALES</t>
  </si>
  <si>
    <t>TÍTULO PROFESIONAL DE ECONOMISTA</t>
  </si>
  <si>
    <t>JEFE DE LA OFICINA GENERAL DE ASUNTOS LEGALES</t>
  </si>
  <si>
    <t>17969687</t>
  </si>
  <si>
    <t>ESPINOZA DE LA CRUZ, ISAAC MARCIANO</t>
  </si>
  <si>
    <t>DIRECTOR EJECUTIVO DE LA AGENCIA PERUANA DE COOPERACIÓN INTERNACIONAL -APCI</t>
  </si>
  <si>
    <t>08774110</t>
  </si>
  <si>
    <t xml:space="preserve">GONZÁLEZ NORRIS, JOSÉ ANTONIO </t>
  </si>
  <si>
    <t>BACHILLER EN CIENCIAS SOCIALES CON MENCION EN SOCIOLOGIA/ MAGISTER EN CIENCIA POLITICA Y GOBIERNO
CON MENCION RELACIONES INTERNACIONALES</t>
  </si>
  <si>
    <t>08249100</t>
  </si>
  <si>
    <t>REVILLA VERGARA, ANA TERESA</t>
  </si>
  <si>
    <t>BACHILLER EN DERECHO/ MAGISTRA EN INVESTIGACIÓN JURÍDICA</t>
  </si>
  <si>
    <t>09335886</t>
  </si>
  <si>
    <t>ROJAS MONTES, VERÓNICA VIOLETA</t>
  </si>
  <si>
    <t>BACHILLER EN DERECHO/ MAGISTER ARTIS EN ADMINISTRACIÓN PÚBLICA</t>
  </si>
  <si>
    <t xml:space="preserve">ASESOR </t>
  </si>
  <si>
    <t>08220409</t>
  </si>
  <si>
    <t>RUDA SANTOLARIA, JUAN JOSÉ</t>
  </si>
  <si>
    <t>BACHILLER EN DERECHO/ TÍTULO DE DOCTOR DENTRO DEL PROGRAMA DE CIENCIAS DE LAS RELIGIONES</t>
  </si>
  <si>
    <t>001. M. DE RELACIONES EXTERIORES</t>
  </si>
  <si>
    <t>Recursos Odinarios</t>
  </si>
  <si>
    <t>TELEOPERADOR DE CENTRAL TELEFÓNICA TIPO 2</t>
  </si>
  <si>
    <t>ACHULLI ZAMUDIO ELIZABETH CAROL</t>
  </si>
  <si>
    <t>SECRETARIADO EJECUTIVO</t>
  </si>
  <si>
    <t>TECNICO</t>
  </si>
  <si>
    <t>ASISTENTE LEGAL</t>
  </si>
  <si>
    <t xml:space="preserve"> VERGARA LAMADRID ANA PAOLA </t>
  </si>
  <si>
    <t>PROFESIONAL</t>
  </si>
  <si>
    <t>ANALISTA PROGRAMADOR</t>
  </si>
  <si>
    <t>ACOSTA CELIS SANDRA DEL CARMEN</t>
  </si>
  <si>
    <t>INGENIERA DE SISTEMAS Y COMPUTO</t>
  </si>
  <si>
    <t xml:space="preserve">ESPECIALISTA EN ORGANIZACIÓN Y PROCESOS </t>
  </si>
  <si>
    <t>06706625</t>
  </si>
  <si>
    <t>ACQUARONE COZ RICARDO JOSE</t>
  </si>
  <si>
    <t>INGENIERIA INDUSTRIAL</t>
  </si>
  <si>
    <t>ADMINISTRADOR(A) DE BASE DE DATOS</t>
  </si>
  <si>
    <t>ADRIANZEN VALENCIA ANGELO JOSEHP</t>
  </si>
  <si>
    <t xml:space="preserve">INGENIERO DE SISTEMAS </t>
  </si>
  <si>
    <t>MOZO</t>
  </si>
  <si>
    <t>AGUADO REYNOSO ZENON BEKER</t>
  </si>
  <si>
    <t>SECUNDARIA COMPLETA</t>
  </si>
  <si>
    <t>AUXILIAR</t>
  </si>
  <si>
    <t>TÉCNICO DE TELEFONÍA Y RADIO</t>
  </si>
  <si>
    <t>ALBA BARRIONUEVO JUAN CARLOS</t>
  </si>
  <si>
    <t>DISEÑADOR PUBLICITARIO</t>
  </si>
  <si>
    <t>TÉCNICO</t>
  </si>
  <si>
    <t>ESPECIALISTA EN COMERCIO EXTERIOR</t>
  </si>
  <si>
    <t xml:space="preserve">ALBAN SOLIS EDISSON MANUEL </t>
  </si>
  <si>
    <t>DERECHO</t>
  </si>
  <si>
    <t>ESPECIALISTA EN FINANZAS</t>
  </si>
  <si>
    <t>ALBARRACIN PERALTA GINO ALBERTO</t>
  </si>
  <si>
    <t>CONTADOR PUBLICO</t>
  </si>
  <si>
    <t>Recursos Directamente Recaudados</t>
  </si>
  <si>
    <t>Técnico Administrativo</t>
  </si>
  <si>
    <t>ALBARRÁN POMALLANQUE YANIRA YOURSEL</t>
  </si>
  <si>
    <t>Confección Téxtil</t>
  </si>
  <si>
    <t>CHOFER</t>
  </si>
  <si>
    <t>ALBERCA PALACIOS JORGE ARMANDO</t>
  </si>
  <si>
    <t>ASISTENTE(A) LEGAL</t>
  </si>
  <si>
    <t>ALBORNOZ SAENZ MIGUEL ANGEL</t>
  </si>
  <si>
    <t>JEFE DE LA OFICINA DE LOGÍSTICA</t>
  </si>
  <si>
    <t>07233043</t>
  </si>
  <si>
    <t>ALDORADIN GUTIERREZ RAUL</t>
  </si>
  <si>
    <t>INGENIERO ESTADISTICO</t>
  </si>
  <si>
    <t>DIRECTIVO</t>
  </si>
  <si>
    <t>TÉCNICO(A) ADMINISTRATIVO(A) I</t>
  </si>
  <si>
    <t>ALFARO RAMOS ALDO LUIS</t>
  </si>
  <si>
    <t>TECNICO EN COMPUTACION E INFORMATICA</t>
  </si>
  <si>
    <t>ANALISTA EN TEMAS CULTURALES</t>
  </si>
  <si>
    <t>ALIAGA ALIAGA EDINSON</t>
  </si>
  <si>
    <t>ESTUDIOS DE ECONOMÍA</t>
  </si>
  <si>
    <t>ALIAGA HUAPAYA CÉSAR HUMBERTO</t>
  </si>
  <si>
    <t>Administración</t>
  </si>
  <si>
    <t>Profesional</t>
  </si>
  <si>
    <t>ALLODI ORTIZ CARLA ANGELA</t>
  </si>
  <si>
    <t>ABOGADA</t>
  </si>
  <si>
    <t>TÉCNICO ADMINISTRATIVO</t>
  </si>
  <si>
    <t>ALMEIDA MARTINEZ DORA ANGELA</t>
  </si>
  <si>
    <t>ADMINISTRACION</t>
  </si>
  <si>
    <t>SUPERVISOR DE SEGURIDAD</t>
  </si>
  <si>
    <t>09036158</t>
  </si>
  <si>
    <t>ALMESTAR LAMAS CARLOS ALBERTO</t>
  </si>
  <si>
    <t>ASISTENTE ADMINISTRATIVO</t>
  </si>
  <si>
    <t>ALMEYDA ORTIZ LUIS GILBERTO</t>
  </si>
  <si>
    <t>ESTUDIOS DE CONTABILIDAD</t>
  </si>
  <si>
    <t>CHOFER I</t>
  </si>
  <si>
    <t>ALTAMIRANO VILLEGAS ROBBYY HAMILTON</t>
  </si>
  <si>
    <t>TÉCNICO DE SOPORTE EN SOFTWARE TIPO 4</t>
  </si>
  <si>
    <t>ALVA CHAVEZ ARMANDO RICARDO</t>
  </si>
  <si>
    <t>BACHILLER EN COMUNICACIÓN</t>
  </si>
  <si>
    <t>ANALISTA CONTABLE</t>
  </si>
  <si>
    <t>ALVARADO HUAPAYA GISELLA PATRICIA</t>
  </si>
  <si>
    <t>ESPECIALISTA LEGAL</t>
  </si>
  <si>
    <t>07267279</t>
  </si>
  <si>
    <t>ALVARADO MONTOYA MARIBEL VANESA</t>
  </si>
  <si>
    <t>06868322</t>
  </si>
  <si>
    <t>ALVAREZ CORDOVA JORGE LUIS</t>
  </si>
  <si>
    <t>ALVAREZ SOLIS CLAUDIA ALEXANDRA</t>
  </si>
  <si>
    <t>09745735</t>
  </si>
  <si>
    <t>ALVAREZ TRIGOZO BILLY WALTER</t>
  </si>
  <si>
    <t>ESPECIALISTA EN PRESUPUESTO</t>
  </si>
  <si>
    <t>03669910</t>
  </si>
  <si>
    <t>ALZAMORA ATOCHE JESSICA PAOLA</t>
  </si>
  <si>
    <t>CONTADOR PÚBLICO COLEGIADO</t>
  </si>
  <si>
    <t>07579140</t>
  </si>
  <si>
    <t>AMARO VASQUEZ DORIS</t>
  </si>
  <si>
    <t>TÉCNICO EN CONTABILIDAD</t>
  </si>
  <si>
    <t>AMAT Y LEON LLERENA LUIS ALBERTO</t>
  </si>
  <si>
    <t>ARCHIVERO(A)</t>
  </si>
  <si>
    <t>AMAU MALLQUE ROBERTO CARLOS</t>
  </si>
  <si>
    <t>BACHILLER EN ARCHIVISTICA Y GESTION DOCUMENTAL</t>
  </si>
  <si>
    <t>TÉCNICO EN ARCHIVO</t>
  </si>
  <si>
    <t xml:space="preserve">ANAYA QUILLAY MILAGRO VALENTINA </t>
  </si>
  <si>
    <t>EGREDADO EN ARCHIVISTICA Y GESTION DOCUMENTAL</t>
  </si>
  <si>
    <t>ANALISTA EN ADMINISTRACIÓN Y FINANZAS</t>
  </si>
  <si>
    <t xml:space="preserve">ANGELES GUEVARA STEPHANY IVONNE </t>
  </si>
  <si>
    <t>COORDINADOR GENERAL E INVESTIGADOR EN TEMAS DE DERECHO INTERNACIONAL</t>
  </si>
  <si>
    <t>ANTIALÓN CONDE ALEXANDER AURELIO</t>
  </si>
  <si>
    <t>WEBMASTER</t>
  </si>
  <si>
    <t>ANTIALON QUISPE LISBETH ROSANGEL</t>
  </si>
  <si>
    <t>BACHILLER EN INGENIERÍA INFORMÁTICA</t>
  </si>
  <si>
    <t>ASISTENTE(A) ADMINISTRATIVO(A)</t>
  </si>
  <si>
    <t>ANTIVERO ARIAS SANDY LUCIA</t>
  </si>
  <si>
    <t>Comunicación audiovisual</t>
  </si>
  <si>
    <t>APAZA BEJARANO CARLA SOFIA</t>
  </si>
  <si>
    <t>SECRETARIA DE GERENCIA</t>
  </si>
  <si>
    <t>APOLAYA ÑAUPA JESSICA NATALI</t>
  </si>
  <si>
    <t>AUDITOR(A)</t>
  </si>
  <si>
    <t>07811351</t>
  </si>
  <si>
    <t>ARAGON GUZMAN LOURDES</t>
  </si>
  <si>
    <t>ASISTENTE ADMINISTRATIVO(A)</t>
  </si>
  <si>
    <t>09640762</t>
  </si>
  <si>
    <t>ARANGO ESPINOSA ORFILIA MERCEDES</t>
  </si>
  <si>
    <t>TÉCNICO ELECTRÓNICO, ESPECIALISTA EN HARDWARE DE PC´s "TIPO 1"</t>
  </si>
  <si>
    <t>ARAUJO HUACCHARAQUI RODRIGO</t>
  </si>
  <si>
    <t>TECNICO EN ELECTRONICA</t>
  </si>
  <si>
    <t>07299881</t>
  </si>
  <si>
    <t>ARBULU CHANDUVÍ MIRTHA OLGA</t>
  </si>
  <si>
    <t>TÉCNICO(A) ADMINISTRATIVO(A) II</t>
  </si>
  <si>
    <t>09746092</t>
  </si>
  <si>
    <t>ARCE MORENO DECIDERIA MIRTHA</t>
  </si>
  <si>
    <t>AUXILIAR ADMINISTRATIVO</t>
  </si>
  <si>
    <t>ARENAZA TRINIDAD ANGEL ANTONIO</t>
  </si>
  <si>
    <t>ESTUDIOS DE ADMINISTRACION</t>
  </si>
  <si>
    <t>TÉCNICO(A) EN MANTENIMIENTO</t>
  </si>
  <si>
    <t xml:space="preserve">AREVALO GAMBOA FILEMÓN </t>
  </si>
  <si>
    <t>07743723</t>
  </si>
  <si>
    <t>ARIAS CANGAHUALA ALFONSO</t>
  </si>
  <si>
    <t>08955761</t>
  </si>
  <si>
    <t>ARIAS PONCE JUAN</t>
  </si>
  <si>
    <t>09700132</t>
  </si>
  <si>
    <t>ARIAS PONCE NICOLAS CLITON</t>
  </si>
  <si>
    <t>ASISTENTE EN CONTRATACIONES</t>
  </si>
  <si>
    <t>ASTORAYME MENESES LIZ ERIKA</t>
  </si>
  <si>
    <t>ESTUDIOS DE INGENIERIA EN SISTEMAS</t>
  </si>
  <si>
    <t>Asistente Legal</t>
  </si>
  <si>
    <t>ASTUDILLO PEDROZA MARTHA MILAGROS</t>
  </si>
  <si>
    <t> </t>
  </si>
  <si>
    <t>Técnico</t>
  </si>
  <si>
    <t>ATOCHE LUNA PEDRO MARTIN</t>
  </si>
  <si>
    <t>ARCHIVISTICA Y GESTION DOCUMENTAL</t>
  </si>
  <si>
    <t>BACHILLER</t>
  </si>
  <si>
    <t>PROFESIONAL EN AUDITORIA</t>
  </si>
  <si>
    <t>07573690</t>
  </si>
  <si>
    <t>ATUNCAR NAPA ISABEL</t>
  </si>
  <si>
    <t>CHOFER II</t>
  </si>
  <si>
    <t>AYAUCAN ROJAS JESUS ALBERTO</t>
  </si>
  <si>
    <t>TÉCNICO ADMINISTRATIVO I</t>
  </si>
  <si>
    <t>08156750</t>
  </si>
  <si>
    <t>AZANZA CORTEZ CARMEN DEL PILAR</t>
  </si>
  <si>
    <t>SECRETARIA II</t>
  </si>
  <si>
    <t>06772041</t>
  </si>
  <si>
    <t>BACA ALVAREZ JANET</t>
  </si>
  <si>
    <t>SECRETARIA EJECUTIVA</t>
  </si>
  <si>
    <t>BALANDRA CAYCHO YESENIA LISBET</t>
  </si>
  <si>
    <t>ESTUDIOS DE ARCHIVISTICA</t>
  </si>
  <si>
    <t>09640523</t>
  </si>
  <si>
    <t>BARACK CASTRO RIFKA BLANCA</t>
  </si>
  <si>
    <t>09582424</t>
  </si>
  <si>
    <t>BARDALES PILLACA ALAMIRO LUIS</t>
  </si>
  <si>
    <t>BARRANTES RODRIGUEZ CARMIN DEL ROSARIO</t>
  </si>
  <si>
    <t>ESTUDIANTE DE PERIODISMO</t>
  </si>
  <si>
    <t>ANALISTA LEGAL</t>
  </si>
  <si>
    <t>BARRANZUELA ANGELES LUIS FELIPE</t>
  </si>
  <si>
    <t>BARRERA COLLANTES JULIO MIGUEL</t>
  </si>
  <si>
    <t>CONTADOR PÚBLICO</t>
  </si>
  <si>
    <t>JEFE DE LA UNIDAD DE PROGRAMACIÓN</t>
  </si>
  <si>
    <t>BARRERA GARCIA SHEILA LIBERTAD</t>
  </si>
  <si>
    <t>ESPECIALISTA EN LOGÍSTICA - CONTRATACIONES</t>
  </si>
  <si>
    <t>BARRETO CARLOS ANA CECILIA</t>
  </si>
  <si>
    <t>INGENIERIA INFORMATICA</t>
  </si>
  <si>
    <t>TÉCNICO ADMINISTRATIVO(A) II</t>
  </si>
  <si>
    <t>BARROS URIA MARIEL EUGENIA</t>
  </si>
  <si>
    <t>OPERADOR DE SERVICIO MULTIMEDIA TIPO 2</t>
  </si>
  <si>
    <t>BASAURI MURGA CESAR ZENON</t>
  </si>
  <si>
    <t>ESTUDIOS DE EDUCACIÓN</t>
  </si>
  <si>
    <t>BAZAN DAVILA CESAR EDUARDO</t>
  </si>
  <si>
    <t>SENATI</t>
  </si>
  <si>
    <t>07761796</t>
  </si>
  <si>
    <t>BAZAN SOTA REYNALDO</t>
  </si>
  <si>
    <t>PERIODISTA</t>
  </si>
  <si>
    <t>08869150</t>
  </si>
  <si>
    <t>BEJARANO ORE VILMA JESSICA</t>
  </si>
  <si>
    <t>ESPECIALISTA EN MEDIO AMBIENTE</t>
  </si>
  <si>
    <t xml:space="preserve">BELLO CHIRINOS CINTHYA ELIZABETH  </t>
  </si>
  <si>
    <t>BACHILLER EN BIOLOGÍA
MASTER EN GESTIÓN Y AUDITORÍAS AMBIENTALES</t>
  </si>
  <si>
    <t>BENITES GARCÍA CARLOS ANTONIO</t>
  </si>
  <si>
    <t>INGENIERIA EN SISTEMAS</t>
  </si>
  <si>
    <t>BENITES HILARIO HENRY HANS</t>
  </si>
  <si>
    <t>LICENCIADO EN ADMINISTRACION</t>
  </si>
  <si>
    <t>JEFE DE LA OFICINA DE GESTIÓN DOCUMENTAL Y ARCHIVO</t>
  </si>
  <si>
    <t>BISSO DRAGO YOLANDA GABRIELA</t>
  </si>
  <si>
    <t>ARCHIVERO</t>
  </si>
  <si>
    <t>ASESOR EN TECNOLOGIAS DE LA INFORMACION</t>
  </si>
  <si>
    <t>BOCANEGRA VILLANUEVA ERICK MANUEL</t>
  </si>
  <si>
    <t>BACHILLER EN INGENIERIA COMPUTACIÓN Y SISTEMAS</t>
  </si>
  <si>
    <t>JEFE DE LA OFICINA DE TECNOLOGÍAS DE LA INFORMACIÓN</t>
  </si>
  <si>
    <t>BRAVO ARANA GRISMI CLAUDIA</t>
  </si>
  <si>
    <t>TÉCNICO (A) ADMINISTRATIVO(A) I</t>
  </si>
  <si>
    <t>BRAVO MONTES DE OCA ELSA</t>
  </si>
  <si>
    <t>TÉCNICO EN DISEÑO GRÁFICO</t>
  </si>
  <si>
    <t>ESPECIALISTA TÉCNICO-PROGRAMADOR DE LA CENTRAL TELEFÓNICA TIPO 1</t>
  </si>
  <si>
    <t>07512578</t>
  </si>
  <si>
    <t>BUENDIA CORDERO WALTER LIZARDO</t>
  </si>
  <si>
    <t>TECNICO EN TELECOMUNICACIONES</t>
  </si>
  <si>
    <t xml:space="preserve">BUSTAMANTE CORDOVA KRISIA ASTRID </t>
  </si>
  <si>
    <t>BUSTAMANTE SALAZAR KÁRIM INGRID</t>
  </si>
  <si>
    <t>BACHILLER EN ESTADÍSTICA</t>
  </si>
  <si>
    <t>CABRERA HEREDIA ENRIQUE</t>
  </si>
  <si>
    <t>06306246</t>
  </si>
  <si>
    <t>CADENILLAS ARDILES FIORELLA</t>
  </si>
  <si>
    <t>SECUNDARIA</t>
  </si>
  <si>
    <t>CALDERON LUPU MARYURI PAOLA</t>
  </si>
  <si>
    <t>CALVO RAMIREZ CARMEN ROSA</t>
  </si>
  <si>
    <t>07409917</t>
  </si>
  <si>
    <t>CAMA VERA MANUEL GONZALO</t>
  </si>
  <si>
    <t>CAMPOS ROSAS MILAGROS</t>
  </si>
  <si>
    <t>Asistente Administrativo</t>
  </si>
  <si>
    <t>CAMPOS VICENTE ANITA SATURNINA</t>
  </si>
  <si>
    <t>AUXILIAR ADMINISTRATIVO(A)</t>
  </si>
  <si>
    <t>05356427</t>
  </si>
  <si>
    <t>CANALES DAVILA VICTOR GUILLERMO</t>
  </si>
  <si>
    <t>ESTUDIOS EN INFORMÁTICA</t>
  </si>
  <si>
    <t>09858952</t>
  </si>
  <si>
    <t>CANCINO RAMOS JACK STEVES</t>
  </si>
  <si>
    <t>07138549</t>
  </si>
  <si>
    <t>CANDELA GOYCOCHEA WILLIAM WILFREDO</t>
  </si>
  <si>
    <t>JEFE DE LA UNIDAD DE DESARROLLO DE SISTEMAS</t>
  </si>
  <si>
    <t>CANGAHUALA ANTONIETTI HECTOR HUGO</t>
  </si>
  <si>
    <t>INGENIERO EN SISTEMAS</t>
  </si>
  <si>
    <t>CANO PORTILLO EDWIN RONALD</t>
  </si>
  <si>
    <t>CARAVASI MURRUGARRA LUIS MIGUEL</t>
  </si>
  <si>
    <t>EGRESADO EN DERECHO</t>
  </si>
  <si>
    <t>08874242</t>
  </si>
  <si>
    <t>CARBAJAL GUTIERREZ LUZ ERNESTINA</t>
  </si>
  <si>
    <t>TECNICO EN CONTABILIDAD</t>
  </si>
  <si>
    <t>09732739</t>
  </si>
  <si>
    <t>CARBAJAL MORE WILMER</t>
  </si>
  <si>
    <t>TECNICO ANALISTA DE SISTEMAS</t>
  </si>
  <si>
    <t>07384329</t>
  </si>
  <si>
    <t>CARBONEL MEZZANO JOSE ANTONIO</t>
  </si>
  <si>
    <t>ESPECIALISTA EN PLANILLAS</t>
  </si>
  <si>
    <t>08464490</t>
  </si>
  <si>
    <t>CARCASI JIMENEZ DAISY PILAR</t>
  </si>
  <si>
    <t>CARDENAS GOYENA JANET MILAGROS</t>
  </si>
  <si>
    <t>CARDENAS OTINIANO PATRICIA ELIZABETH</t>
  </si>
  <si>
    <t>LICENCIADA EN EDUCACION PRIMARIA</t>
  </si>
  <si>
    <t>CARHUAVILCA MEOÑO JOSE CARLOS</t>
  </si>
  <si>
    <t>ESTUDIANTE DE INGENIERIA EN SISTEMAS</t>
  </si>
  <si>
    <t>ESPECIALISTA EN PROYECTOS DE INVESION PUBLICA</t>
  </si>
  <si>
    <t>CARPIO CASTILLO JAKELYN PAOLA</t>
  </si>
  <si>
    <t>CARPIO YZAGUIRRE ELSA ERLINDA</t>
  </si>
  <si>
    <t xml:space="preserve">CARRANZA CARRANZA HELGUY MARTIN </t>
  </si>
  <si>
    <t>NEGOCIOS INTERNACIONALES</t>
  </si>
  <si>
    <t>CASAÑA CUEVAS GRECIA MISHELE</t>
  </si>
  <si>
    <t>09934597</t>
  </si>
  <si>
    <t>CASIAS VILCATOMA FREDY ROLAN</t>
  </si>
  <si>
    <t>CASTAÑEDA ARIAS MIGUEL RODRIGO</t>
  </si>
  <si>
    <t>09052359</t>
  </si>
  <si>
    <t>CASTAÑEDA SANCHEZ NANCY DAYSI</t>
  </si>
  <si>
    <t>LICENCIADA EN ADMINISTRACION</t>
  </si>
  <si>
    <t>CASTAÑEDA SILVA CYNTHIA MARIANA</t>
  </si>
  <si>
    <t>Estudios de Administración</t>
  </si>
  <si>
    <t>07463446</t>
  </si>
  <si>
    <t>CASTAÑON MATTA ERNESTO RICHARD</t>
  </si>
  <si>
    <t>09520228</t>
  </si>
  <si>
    <t>CASTILLO BLAS JUAN CARLOS</t>
  </si>
  <si>
    <t>TÉCNICO(A) BIBLIOTECARIO(A)</t>
  </si>
  <si>
    <t>07764499</t>
  </si>
  <si>
    <t>CASTILLO DIAZ ANA CECILIA</t>
  </si>
  <si>
    <t>EGRESADA DE BIBLIOTECOLOGÍA Y CIENCIAS DE LA INFORMACIÓN</t>
  </si>
  <si>
    <t>09802706</t>
  </si>
  <si>
    <t>CASTILLO MACDOWALL FRANCIS MILAGROS</t>
  </si>
  <si>
    <t>09525707</t>
  </si>
  <si>
    <t xml:space="preserve">CASTILLO OBANDO MIRTHA YURISAN </t>
  </si>
  <si>
    <t>TÉCNICA</t>
  </si>
  <si>
    <t>07507480</t>
  </si>
  <si>
    <t>CASTILLO QUISPE CARLOS ALBERTO</t>
  </si>
  <si>
    <t>CASTILLO RODRIGUEZ EDISSON HONANHTAN</t>
  </si>
  <si>
    <t>ESTUDIOS DE ADMINISTRACION DE EMPRESAS</t>
  </si>
  <si>
    <t>ASISTENTE TÉCNICO - GESTOR DE IMAC</t>
  </si>
  <si>
    <t>CASTRO CHECA EDINSO NICOLAS</t>
  </si>
  <si>
    <t>CAVALIER OBANDO CLAUDIO JESUS</t>
  </si>
  <si>
    <t>CELI RAMOS JOSE MANUEL</t>
  </si>
  <si>
    <t>09716616</t>
  </si>
  <si>
    <t>CENTENO YAGUNO JAVIER DANTE</t>
  </si>
  <si>
    <t>Operador (a) de Central Telefónica</t>
  </si>
  <si>
    <t>CERPA MEZA DIEGO ALEXIS</t>
  </si>
  <si>
    <t>ESPECIALISTA ADMINISTRATIVO(A)</t>
  </si>
  <si>
    <t>CERVANTES SALAZAR CARMEN LILIANA</t>
  </si>
  <si>
    <t>LICENCIADA EN ADMINISTRACION DE NEGOCIOS</t>
  </si>
  <si>
    <t>ANALISTA EN PLANILLAS</t>
  </si>
  <si>
    <t>09458176</t>
  </si>
  <si>
    <t>CERVANTES TRINIDAD LUIS ENRIQUE</t>
  </si>
  <si>
    <t>BACHILLER EN ADMINISTRACION</t>
  </si>
  <si>
    <t>09432880</t>
  </si>
  <si>
    <t>CERVANTES TRINIDAD MARIA PATRICIA</t>
  </si>
  <si>
    <t>TECNICO EN ADMINISTRACION DE EMPRESAS</t>
  </si>
  <si>
    <t>Especialista Legal</t>
  </si>
  <si>
    <t>CHAVEZ ALBUJAR GABRIELA CAROLINA</t>
  </si>
  <si>
    <t>TÍTULO EN DERECHO</t>
  </si>
  <si>
    <t>ESPECIALISTA EN COOPERACIÓN INTERNACIONAL</t>
  </si>
  <si>
    <t>CHAVEZ HENOSTROZA JAIDA KAREN</t>
  </si>
  <si>
    <t xml:space="preserve">CHAVEZ SALAZAR EFRAIN MILTHON </t>
  </si>
  <si>
    <t>09593542</t>
  </si>
  <si>
    <t xml:space="preserve">CHAVEZ TARAZONA ABEL JAIME </t>
  </si>
  <si>
    <t>ESTUDIANTE DE CONTABILIDAD</t>
  </si>
  <si>
    <t>09224694</t>
  </si>
  <si>
    <t>CHAVEZ VILCARROMERO MELANIA SHARON</t>
  </si>
  <si>
    <t>TECNICO EN COMPUTACION</t>
  </si>
  <si>
    <t xml:space="preserve">CHEMPEN VERA SARITA ROSALY </t>
  </si>
  <si>
    <t>07598408</t>
  </si>
  <si>
    <t>CHINCHAYAN REATEGUI JAVIER SALVADOR</t>
  </si>
  <si>
    <t>TÉCNICO CONTABLE</t>
  </si>
  <si>
    <t>CHIRA GALICIA JOSE FELIX</t>
  </si>
  <si>
    <t>CHUMBE SANTA CRUZ JOSE SANTOS</t>
  </si>
  <si>
    <t>OPERADOR DE RED TIPO 2</t>
  </si>
  <si>
    <t>CHUMPITAZ HEIRISMAN GERMAN ROEL</t>
  </si>
  <si>
    <t>07157193</t>
  </si>
  <si>
    <t>CISNEROS DAVILA JOSE LUIS</t>
  </si>
  <si>
    <t>CISNEROS PALACIOS LUIS ALEXANDER</t>
  </si>
  <si>
    <t>ESTUDIANTE DE ARCHIVISTICA Y GESTION DOCUMENTAL</t>
  </si>
  <si>
    <t>COORDINADOR DE LA ASESORÍA JURÍDICA DEL GABINETE DE ASESORAMIENTO ESPECIALIZADO</t>
  </si>
  <si>
    <t xml:space="preserve">CLAUDET MOROTE FERNANDO ELIEZER </t>
  </si>
  <si>
    <t>COLLAO GONZÁLES RAÚL ENRIQUE</t>
  </si>
  <si>
    <t>GESTOR DE MESA DE AYUDA</t>
  </si>
  <si>
    <t>COLLAZOS TEJADA JENNY HEYDI</t>
  </si>
  <si>
    <t>CONDORI ESPINOZA EDISON DANILO</t>
  </si>
  <si>
    <t>CONTADOR</t>
  </si>
  <si>
    <t>ENCARGADO DE LAS PLANILLAS DEL EXTERIOR</t>
  </si>
  <si>
    <t>CORDOVA HERRERA JUAN PELEGRIN</t>
  </si>
  <si>
    <t>INGENIERO DE SISTEMAS</t>
  </si>
  <si>
    <t xml:space="preserve">CÓRDOVA MALCA DIANNA FIORELLA </t>
  </si>
  <si>
    <t>JEFE DE LA UNIDAD DE ADQUISICIONES</t>
  </si>
  <si>
    <t>CORNEJO QUISPE ALEJANDRO OMAR</t>
  </si>
  <si>
    <t>CORNEJO RIVERA MARIA MAGDALENA</t>
  </si>
  <si>
    <t>TÍTULO TÉCNICO DE SECRETARIADO</t>
  </si>
  <si>
    <t>CRESPIN MEZA NESTOR ANDRÉS</t>
  </si>
  <si>
    <t>BACHILLER EN CONTABILIDAD</t>
  </si>
  <si>
    <t>CRIADO DE LOAYZA ELMER GIANCARLO</t>
  </si>
  <si>
    <t>TECNICO EN COMPUTACION Y SISTEMAS</t>
  </si>
  <si>
    <t>CRUZ MERMA ROCIO LILIANA</t>
  </si>
  <si>
    <t>BACHILLER EN SOCIOLOGIA</t>
  </si>
  <si>
    <t>07485735</t>
  </si>
  <si>
    <t>CUBAS ALVAREZ JOHN WALTER</t>
  </si>
  <si>
    <t>ANALISTA LEGAL II</t>
  </si>
  <si>
    <t xml:space="preserve">CUCHO VASQUEZ YON ERICH UBALDO </t>
  </si>
  <si>
    <t xml:space="preserve">CUYA CAMPOS SELVA DEL ROSARIO </t>
  </si>
  <si>
    <t>TÉCNICO(A) ADMINISTRATIVO(A)</t>
  </si>
  <si>
    <t>DAMIAN VILCA ITHEL YHAMINA</t>
  </si>
  <si>
    <t>SECRETARIADO</t>
  </si>
  <si>
    <t>DAVILA CORDOVA MARIA FATIMA</t>
  </si>
  <si>
    <t>HISTORIA</t>
  </si>
  <si>
    <t>DE LA CALLE NINAMANGO ARELYS PAOLA</t>
  </si>
  <si>
    <t>ASISTENTE DE PROYECTOS</t>
  </si>
  <si>
    <t>DE LA CRUZ LLANOS GISELLA ROSENMA</t>
  </si>
  <si>
    <t>BACHILLER EN INGENIERÍA DE COMPUTACIÓN Y SISTEMAS</t>
  </si>
  <si>
    <t>DE LA CRUZ OSORIO VANESA ESTHEFANI</t>
  </si>
  <si>
    <t>Estudios de Derecho</t>
  </si>
  <si>
    <t>ASISTENTE ADMINISTRATIVO(A) I</t>
  </si>
  <si>
    <t>08113764</t>
  </si>
  <si>
    <t xml:space="preserve">DE LA ROSA BENITO CARMEN </t>
  </si>
  <si>
    <t xml:space="preserve">DE LA TORRE CHACALTANA JUAN PABLO </t>
  </si>
  <si>
    <t xml:space="preserve">DE TRAZEGNIES VALDEZ CARLOS FERNANDO </t>
  </si>
  <si>
    <t>OFICIAL TÉCNICO EN SEGURIDAD DE LA INFORMACIÓN</t>
  </si>
  <si>
    <t>DEL CARPIO WONG MIGUEL ADOLFO</t>
  </si>
  <si>
    <t>ESPECIALISTA EN PATRIMONIO CULTURAL</t>
  </si>
  <si>
    <t>DEL CASTILLO BAZALAR LOURDES SOFIA</t>
  </si>
  <si>
    <t>LICENCIADO EN ARQUEOLOGÍA</t>
  </si>
  <si>
    <t>DEL CASTILLO HUAMAN DE CASTAÑEDA MONICKA LETICIA</t>
  </si>
  <si>
    <t>EGRESADO DE CIENCIAS DE LA COMUNICACIÓN</t>
  </si>
  <si>
    <t xml:space="preserve">DEL CASTILLO MORI TEDDY </t>
  </si>
  <si>
    <t xml:space="preserve">DEL CASTILLO RAMIREZ CARLA PETITH </t>
  </si>
  <si>
    <t>ESTUDIANTE DE ADMINISTRACIÓN</t>
  </si>
  <si>
    <t xml:space="preserve">ASISTENTE EN CONTRATACIONES </t>
  </si>
  <si>
    <t>DEL VALLE MEZA ALEXANDER JOSUE</t>
  </si>
  <si>
    <t>BACHILLER EN INGENIERIA MARITIMA</t>
  </si>
  <si>
    <t>06579082</t>
  </si>
  <si>
    <t>DELGADO ACEVEDO WALTER OSWALDO</t>
  </si>
  <si>
    <t>DELGADO AÑAMURO KATHERIN GRINES</t>
  </si>
  <si>
    <t>DELGADO MARIÑAS RAUL</t>
  </si>
  <si>
    <t>ESPECIALISTA EN SEGURIDAD Y DEFENSA</t>
  </si>
  <si>
    <t>07541719</t>
  </si>
  <si>
    <t>DIAZ DIAZ PEDRO GUILLERMO</t>
  </si>
  <si>
    <t>BACHILLER EN ADMINISTRACIÓN</t>
  </si>
  <si>
    <t>TECNICO (A) ADMINISTRATIVO (A) I</t>
  </si>
  <si>
    <t>07974106</t>
  </si>
  <si>
    <t>DIAZ ESTREMADOYRO MARIANA</t>
  </si>
  <si>
    <t>OPERADOR DE RED TIPO 1</t>
  </si>
  <si>
    <t>DIAZ FALCON CARLOS ALBERTO</t>
  </si>
  <si>
    <t>TECNICO(A) ADMINISTRATIVO(A)</t>
  </si>
  <si>
    <t>DOMINGUEZ RAMOS MIRTHA CALISTINA</t>
  </si>
  <si>
    <t>ESTUDIANTE DE DERECHO</t>
  </si>
  <si>
    <t>TÉCNICO EN ELECTRÓNICA-ESPECIALISTA EN TECNOLOGÍA LÁSER TIPO 2</t>
  </si>
  <si>
    <t>DOROTEO MORENO EDGAR LUIS</t>
  </si>
  <si>
    <t>ANALISTA ADMINISTRATIVO(A)</t>
  </si>
  <si>
    <t>DUEÑAS ENRIQUEZ SARA</t>
  </si>
  <si>
    <t>LICENCIADA EN SOCIOLOGIA</t>
  </si>
  <si>
    <t>07245092</t>
  </si>
  <si>
    <t>DULANTO QUIJANO MARTHA TERESA</t>
  </si>
  <si>
    <t>DURAN BISBAL KATHERINE LISBETH</t>
  </si>
  <si>
    <t>Analista Contable</t>
  </si>
  <si>
    <t>DURAND OSCÁTEGUI CÉSAR ABELARDO</t>
  </si>
  <si>
    <t>ESPECIALISTA EN ADMINISTRACIÓN</t>
  </si>
  <si>
    <t>ECHEVARRIA BARRIGA CESAR DIEGO</t>
  </si>
  <si>
    <t>CIENCIA POLITICA</t>
  </si>
  <si>
    <t>CHAVEZ GUILLERMO EDMAR MIGUEL</t>
  </si>
  <si>
    <t>ANALISTA DE SERVICIOS DE PERSONAL</t>
  </si>
  <si>
    <t>08365574</t>
  </si>
  <si>
    <t>ENRIQUEZ UBILLUS JAVIER</t>
  </si>
  <si>
    <t>TÉCNICO EN ADMINISTRACIÓN</t>
  </si>
  <si>
    <t>ESPECIALISTA EN TRIBUTACIÓN</t>
  </si>
  <si>
    <t>ESCURRA CASTILLO JEANET KARINA</t>
  </si>
  <si>
    <t>ESPINOZA CARBAJAL MIRTHA</t>
  </si>
  <si>
    <t>Jefe de la Oficina General de Asuntos Legales</t>
  </si>
  <si>
    <t>ESPINOZA DE LA CRUZ ISAAC MARCIANO</t>
  </si>
  <si>
    <t>ESPECIALISTA ADMINISTRATIVO(A) I</t>
  </si>
  <si>
    <t>07478412</t>
  </si>
  <si>
    <t>ESPINOZA LLANOS MARIO ANTONIO</t>
  </si>
  <si>
    <t>LICENCIADO EN ADMINISTRACIÓN</t>
  </si>
  <si>
    <t>06711109</t>
  </si>
  <si>
    <t>ESPINOZA RAMOS JUAN CARLOS</t>
  </si>
  <si>
    <t>ESPECIALISTA EN LOGÍSTICA</t>
  </si>
  <si>
    <t>ESPINOZA SANCHEZ ANGEL LADISLAO</t>
  </si>
  <si>
    <t>ESPECIALISTA EN COMUNICACIÓN</t>
  </si>
  <si>
    <t>ESPINOZA ZUÑIGA JOSE EDUARDO</t>
  </si>
  <si>
    <t>COMUNICACIÓN CORPORATIVA</t>
  </si>
  <si>
    <t>TÉCNICO DE SOPORTE EN SOFTWARE TIPO 2</t>
  </si>
  <si>
    <t>ESPIRITU CASTILLO EDINSON ARNULFO</t>
  </si>
  <si>
    <t>EGRESADO DE ING. EN COMPUTACION Y SISTEMAS</t>
  </si>
  <si>
    <t>TÉCNICO(A) CRIPTOGRÁFICO(A)</t>
  </si>
  <si>
    <t>09650529</t>
  </si>
  <si>
    <t>ESTACIO SUPA EBDER RUBEN</t>
  </si>
  <si>
    <t>CAPITAN DE NAVIO(R)</t>
  </si>
  <si>
    <t xml:space="preserve">ESTRADA BRAVO ANYELA MARIA </t>
  </si>
  <si>
    <t>08330266</t>
  </si>
  <si>
    <t>FEBRES DONAYRE LUIS ALBERTO</t>
  </si>
  <si>
    <t>TRADUCTOR(A)</t>
  </si>
  <si>
    <t>08736183</t>
  </si>
  <si>
    <t>FIESTAS ALVARADO CAROLINA ISABEL</t>
  </si>
  <si>
    <t>LICENCIADO EN TRADUCCION</t>
  </si>
  <si>
    <t>ESPECIALISTA EN ORGANIZACIÓN DE VIAJES NACIONALES E INTERNACIONALES</t>
  </si>
  <si>
    <t>FIESTAS BORNAZ CARMEN DE FATIMA</t>
  </si>
  <si>
    <t>AVIACION COMERCIAL Y TURISMO</t>
  </si>
  <si>
    <t>ASESOR LEGAL</t>
  </si>
  <si>
    <t>08443914</t>
  </si>
  <si>
    <t>FLORES AQUINO JEAN ALEJANDRO</t>
  </si>
  <si>
    <t>ESTADÍSTICO</t>
  </si>
  <si>
    <t>FLORES MANRIQUE LUZ</t>
  </si>
  <si>
    <t>LICENCIADA EN ESTADÍSTICA</t>
  </si>
  <si>
    <t>07433919</t>
  </si>
  <si>
    <t>FLORES PEÑA FREDDY ANTONIO</t>
  </si>
  <si>
    <t>FLORES ROCA KARINNA ISABEL</t>
  </si>
  <si>
    <t xml:space="preserve">ESTUDIOS EN ADMINISTRACIÓN </t>
  </si>
  <si>
    <t>SECRETARIA I</t>
  </si>
  <si>
    <t>09278893</t>
  </si>
  <si>
    <t xml:space="preserve">FLORES RODRÍGUEZ ANA MARITZA </t>
  </si>
  <si>
    <t>BACHILLER EN ADMINISTRACIÓN DE EMPRESAS</t>
  </si>
  <si>
    <t>08139589</t>
  </si>
  <si>
    <t>FLORES ROSADO WALDYR HUGO</t>
  </si>
  <si>
    <t>Especialista en Logística - Contrataciones</t>
  </si>
  <si>
    <t>FLORES SANTIVAÑEZ LUIS ENRIQUE HANSEL</t>
  </si>
  <si>
    <t>05336635</t>
  </si>
  <si>
    <t>FLORES ZEVALLOS ROSARIO PATRICIA</t>
  </si>
  <si>
    <t>ESPECALISTA ADMINISTRATIVO</t>
  </si>
  <si>
    <t>FRANCO MORENO ENRIQUE RAFAEL</t>
  </si>
  <si>
    <t>GALA GUEVARA GUSTAVO MANUEL</t>
  </si>
  <si>
    <t>08021141</t>
  </si>
  <si>
    <t>GALLARDAY BOCANEGRA DIEGO ELMORE</t>
  </si>
  <si>
    <t>CONTADOR PUBLICO COLEGIADO</t>
  </si>
  <si>
    <t>GAMARRA COPERTINO BETTY DINA</t>
  </si>
  <si>
    <t>ASISTENTE EN SERVICIOS ADMINISTRATIVOS</t>
  </si>
  <si>
    <t>06474859</t>
  </si>
  <si>
    <t>GAMARRA INGLIS ZOILA ROSA</t>
  </si>
  <si>
    <t>CONTADORA MERCANTIL</t>
  </si>
  <si>
    <t>ASISTENTE(A) ADMINISTRATIVO</t>
  </si>
  <si>
    <t>GAMBOA HUANCA ZARELA</t>
  </si>
  <si>
    <t>GAMBOA LEYVA JOSE MANUEL</t>
  </si>
  <si>
    <t>TÉCNICO EN COMPUTACIÓN</t>
  </si>
  <si>
    <t>ESPECIALISTA LEGAL EN DERECHO INTERNACIONAL DE LOS TRATADOS</t>
  </si>
  <si>
    <t xml:space="preserve">GAMERO URMENETA LUIS ENRIQUE </t>
  </si>
  <si>
    <t>GAMONAL HERRERA LUCIA ROSARIO</t>
  </si>
  <si>
    <t>ABOGADO (A)</t>
  </si>
  <si>
    <t>GARAVITO RAMIREZ ALAN DENNIS</t>
  </si>
  <si>
    <t>GARAY TORRES JEAM</t>
  </si>
  <si>
    <t>09309732</t>
  </si>
  <si>
    <t xml:space="preserve">GARAZATUA NUÑOVERO JORGE HIPOLITO </t>
  </si>
  <si>
    <t>INGENIERA EXPERTA EN INFRAESTRUCTURA II</t>
  </si>
  <si>
    <t>09395630</t>
  </si>
  <si>
    <t xml:space="preserve">GARCIA AGREDA DE VERAMENDI CELIA ESTELA </t>
  </si>
  <si>
    <t>INGENIERIA</t>
  </si>
  <si>
    <t>GARCIA DEL AGUILA DORCAS JOHANA</t>
  </si>
  <si>
    <t>ESTUDIOS UNIVERSITARIOS DE DERECHO</t>
  </si>
  <si>
    <t>Auxiliar Administrativo</t>
  </si>
  <si>
    <t>GARCIA ESCOBAR ANA FLAVIA</t>
  </si>
  <si>
    <t>ADMINISTRACIÓN DE NEGOCIOS
GLOBALES</t>
  </si>
  <si>
    <t>GARCIA LINARES FELIX ANTONIO</t>
  </si>
  <si>
    <t>08659626</t>
  </si>
  <si>
    <t>GARCIA PRADO BERNY ENRIQUE</t>
  </si>
  <si>
    <t>07012074</t>
  </si>
  <si>
    <t>GARCIA QUISPE PAULINO</t>
  </si>
  <si>
    <t>GASTAÑAGA VILLANUEVA GUILLERMO HENRY</t>
  </si>
  <si>
    <t>CIENCIAS SOCIALES</t>
  </si>
  <si>
    <t xml:space="preserve">GOMEZ GUEVARA CECILIA </t>
  </si>
  <si>
    <t>06613489</t>
  </si>
  <si>
    <t>GONZALES ARANA MARCO ANTONIO</t>
  </si>
  <si>
    <t>BACHILLER EN INGENIERÍA ELÉCTRICA</t>
  </si>
  <si>
    <t>ANALISTA DE PRUEBAS Y CALIDAD SOFTWARE</t>
  </si>
  <si>
    <t>09991713</t>
  </si>
  <si>
    <t xml:space="preserve">GONZALES MEGO TANIA DEICY </t>
  </si>
  <si>
    <t>INGENIERA DE SISTEMAS</t>
  </si>
  <si>
    <t xml:space="preserve">GONZALES SALAZAR LUIS CARLOS </t>
  </si>
  <si>
    <t>07492098</t>
  </si>
  <si>
    <t>GONZALES SEGOVIA PILAR DEL CARMEN</t>
  </si>
  <si>
    <t>RESPONSABLE DE SOPORTE TÉCNICO, HARDWARE Y ELECTRÓNICA</t>
  </si>
  <si>
    <t>GONZALES SEGOVIA WILFREDO</t>
  </si>
  <si>
    <t>ESTUDIOS DE INGENIERIA EMPRESARIAL</t>
  </si>
  <si>
    <t>GONZALEZ LASTARRIA MARIA TERESA</t>
  </si>
  <si>
    <t>ECONOMIA</t>
  </si>
  <si>
    <t>ESPECIALISTA ADMINISTRATIVO</t>
  </si>
  <si>
    <t>08386095</t>
  </si>
  <si>
    <t>GOZAR LLANOS VILMA EDITH</t>
  </si>
  <si>
    <t>BACHILLER EN COOPERATIVISMO</t>
  </si>
  <si>
    <t>07720472</t>
  </si>
  <si>
    <t xml:space="preserve">GOZAR MANYARI GAUDENS ANGEL </t>
  </si>
  <si>
    <t>INGENIERO DE MINAS</t>
  </si>
  <si>
    <t>ANALISTA DE GESTIÓN DE LA PLATAFORMA VIRTUAL</t>
  </si>
  <si>
    <t>09341268</t>
  </si>
  <si>
    <t>GROPPO RIVASPLATA ERNESTO CARLOS</t>
  </si>
  <si>
    <t>Coordinador de la Plataforma Virtual</t>
  </si>
  <si>
    <t>TÉCNICO EN REPRODUCCIÓN DOCUMENTAL</t>
  </si>
  <si>
    <t>GUARDA ALZAMORA LUIS ENRIQUE</t>
  </si>
  <si>
    <t>08647603</t>
  </si>
  <si>
    <t>GUERRA CERRON JOSE CARLOS</t>
  </si>
  <si>
    <t>GUERRERO CUSTODIO RICARDO ANTONIO</t>
  </si>
  <si>
    <t>GUEVARA MARAVÍ BRUNO</t>
  </si>
  <si>
    <t>08070273</t>
  </si>
  <si>
    <t>GUEVARA SINCHES FERNANDO ALBERTO</t>
  </si>
  <si>
    <t xml:space="preserve">GUILLEN OCAMPO JOCELYN ANDREA </t>
  </si>
  <si>
    <t>OPERADOR(A) DE CENTRAL TELEFÓNICA</t>
  </si>
  <si>
    <t xml:space="preserve">GUTIERREZ DURAND LUZ GIANNINA </t>
  </si>
  <si>
    <t>TRADUCCION E INTERPRETACION</t>
  </si>
  <si>
    <t>GUTIERREZ FIGUEROA RAYMUNDO ELOY</t>
  </si>
  <si>
    <t>BACHILLER EN ECONOMÍA</t>
  </si>
  <si>
    <t>ASISTENTE EJECUTIVA(O)</t>
  </si>
  <si>
    <t>09926946</t>
  </si>
  <si>
    <t>HALABI ALMEYDA CLAUDIA PAMELA</t>
  </si>
  <si>
    <t>HALABI ALMEYDA JOANNA JASHMIN</t>
  </si>
  <si>
    <t>HERNÁNDEZ BUSTAMANTE ÉLMER JOAQUÍN</t>
  </si>
  <si>
    <t>08142753</t>
  </si>
  <si>
    <t xml:space="preserve">HERNANDEZ LEON ARMANDO PAUL </t>
  </si>
  <si>
    <t>HERNANDEZ LEVANO TERESA MARGARITA</t>
  </si>
  <si>
    <t>ESPECIALISTA EN ARCHIVO</t>
  </si>
  <si>
    <t>09671942</t>
  </si>
  <si>
    <t xml:space="preserve">HERRERA CASTAÑEDA SILVIA PATRICIA </t>
  </si>
  <si>
    <t>LICENCIADO EN HISTORIA</t>
  </si>
  <si>
    <t>ESPECIALISTA EN TEMAS APEC</t>
  </si>
  <si>
    <t>HERRERA CELI KRIZIA KAREN</t>
  </si>
  <si>
    <t>BACHILLER EN CIENCIAS POLITICAS</t>
  </si>
  <si>
    <t>Auxiliar Administrativa</t>
  </si>
  <si>
    <t>HERRERA PEREDA AURORA ELIZABETH</t>
  </si>
  <si>
    <t>CONTADORA</t>
  </si>
  <si>
    <t>HERRERA PEREDA FELIX DAVID</t>
  </si>
  <si>
    <t>08546056</t>
  </si>
  <si>
    <t>HIJAR BARBOZA ALIZ EDA</t>
  </si>
  <si>
    <t>ESTUDIOS DE SECRETARIADO</t>
  </si>
  <si>
    <t>08188806</t>
  </si>
  <si>
    <t>HINOSTROZA IRAZABAL JORGE ERNESTO</t>
  </si>
  <si>
    <t>JEFE DE LA UNIDAD DE REDES E INFRAESTRUCTURA</t>
  </si>
  <si>
    <t>09369911</t>
  </si>
  <si>
    <t>HINOSTROZA NOA DORIS ISABEL</t>
  </si>
  <si>
    <t>TECNICO - PROGRAMADOR DE LA CENTRAL TELEFONICA TIPO 2</t>
  </si>
  <si>
    <t>HINOSTROZA RODRIGUEZ ESVIN RAUL</t>
  </si>
  <si>
    <t>COMPUTACION E INFORMATICA</t>
  </si>
  <si>
    <t>08291366</t>
  </si>
  <si>
    <t>HOSTOS DE LA CRUZ MIGUEL ANGEL</t>
  </si>
  <si>
    <t xml:space="preserve">HUACACHI AYALA VICTOR PABLO </t>
  </si>
  <si>
    <t xml:space="preserve">HUAMAN GONZALES CARLOS AUGUSTO </t>
  </si>
  <si>
    <t>HUAMAN PUMAYALLI FERNANDO</t>
  </si>
  <si>
    <t>ESTUDIANTE DE ADMINISTRACION</t>
  </si>
  <si>
    <t>GESTOR DE PROYECTOS INFORMÁTICOS</t>
  </si>
  <si>
    <t>07263615</t>
  </si>
  <si>
    <t>HUAMBACHANO SANTIBAÑEZ RITA JEANETTE</t>
  </si>
  <si>
    <t>HUARCAYA SOTO VANESSA LIZBET</t>
  </si>
  <si>
    <t>INGENIERO(A)</t>
  </si>
  <si>
    <t>09936541</t>
  </si>
  <si>
    <t>HUERTA FLORES ROSA DE JESUS</t>
  </si>
  <si>
    <t>INGENIERO DE COMPUTACIÓN Y SISTEMAS</t>
  </si>
  <si>
    <t>HUERTAS AGUIRRE ERICO LUIS</t>
  </si>
  <si>
    <t>ESTUDIOS EN DERECHO</t>
  </si>
  <si>
    <t>09339124</t>
  </si>
  <si>
    <t>IBAÑEZ ALANYA EDGARDO RAFAEL</t>
  </si>
  <si>
    <t xml:space="preserve">ADMINISTRADOR DE INFRAESTRUCTURA DE REDES Y COMUNICACIONES </t>
  </si>
  <si>
    <t>IBAÑEZ JARA JUAN CARLOS LEONARDO</t>
  </si>
  <si>
    <t>INGENIERIA ELECTRONICA</t>
  </si>
  <si>
    <t xml:space="preserve">SUPERVISOR DE ARCHIVO </t>
  </si>
  <si>
    <t>IBARRA CASTRO MAITE SANDRA</t>
  </si>
  <si>
    <t>BACHILLER EN HISTORIA</t>
  </si>
  <si>
    <t xml:space="preserve">IPARRAGUIRRE GALINDO BAYRON HENRY </t>
  </si>
  <si>
    <t>08362214</t>
  </si>
  <si>
    <t>ISLA CABRERA NORMA TEODORA</t>
  </si>
  <si>
    <t>ITA VEJARANO ELIZABETH ROXANA</t>
  </si>
  <si>
    <t>IZQUIERDO CUSIRIMAY LOURDES LUISA</t>
  </si>
  <si>
    <t>JAIMES YSLA RICHARD FERNANDO</t>
  </si>
  <si>
    <t>ANALISTA EN ORGANIZACIÓN</t>
  </si>
  <si>
    <t>09356579</t>
  </si>
  <si>
    <t>JANAMPA MERCADO OSCAR FORTUNATO</t>
  </si>
  <si>
    <t>LICENCIADO EN ADMINISTRACION DE EMPRESAS</t>
  </si>
  <si>
    <t>08492301</t>
  </si>
  <si>
    <t>JIMENEZ GHIGGO JULIO RIGOBERTO</t>
  </si>
  <si>
    <t>SECUNDARI COMPLETA</t>
  </si>
  <si>
    <t>07643536</t>
  </si>
  <si>
    <t>JORGES CASTILLO ROSANA ESTELA</t>
  </si>
  <si>
    <t>LICENCIADO EN COMUNICACIONES</t>
  </si>
  <si>
    <t>JUAREZ GOMEZ ERIK</t>
  </si>
  <si>
    <t>09463159</t>
  </si>
  <si>
    <t>LA ROSA MARTINEZ GUILLERMO LUIS OSWALDO</t>
  </si>
  <si>
    <t>ESTUDIOS DE CIENCIAS FINANCIERAS Y CONTABLES</t>
  </si>
  <si>
    <t>TÉCNICO EN MESA DE AYUDA</t>
  </si>
  <si>
    <t>LA SERNA CABALLERO PERLA VERONICA</t>
  </si>
  <si>
    <t>INGENIERIA DE COMPUTACION Y SISTEMAS</t>
  </si>
  <si>
    <t>08728911</t>
  </si>
  <si>
    <t>LANDA RODRIGUEZ MERCEDES DUSOLINA</t>
  </si>
  <si>
    <t>SECRETARIADO COMERCIAL</t>
  </si>
  <si>
    <t xml:space="preserve">ESPECIALISTA ADMINISTRATIVO </t>
  </si>
  <si>
    <t>06232920</t>
  </si>
  <si>
    <t>LANDA VELARDE ROBERTO RODOLFO</t>
  </si>
  <si>
    <t>ESTUDIOS DE ADMINISTRACIÓN</t>
  </si>
  <si>
    <t>CURADOR (A)</t>
  </si>
  <si>
    <t>07850203</t>
  </si>
  <si>
    <t>LANDOLT PARDO GREDNA</t>
  </si>
  <si>
    <t>ESTUDIOS GENERALES</t>
  </si>
  <si>
    <t>LAREDO GONZALES LUCIO ERNESTO</t>
  </si>
  <si>
    <t>BACHILLER EN EDUCACION</t>
  </si>
  <si>
    <t>07951303</t>
  </si>
  <si>
    <t>LAU GOMEZ LOURDES SHIRLEY</t>
  </si>
  <si>
    <t>09443383</t>
  </si>
  <si>
    <t>LAZO TORRES HERMILIO JOEL</t>
  </si>
  <si>
    <t>08136155</t>
  </si>
  <si>
    <t>LECAROS CELAY DANIEL SEGUNDO</t>
  </si>
  <si>
    <t>TÉCNICO EN SOPORTE INFORMÁTICO</t>
  </si>
  <si>
    <t>LEIVA LÓPEZ DERECK ALEXANDER</t>
  </si>
  <si>
    <t>EGRESADO EN INGENIERIA EN SISTEMAS</t>
  </si>
  <si>
    <t>LEON LUQUE LESLIE BEISSETTE</t>
  </si>
  <si>
    <t>ANALISTA ADMINISTRATIVO</t>
  </si>
  <si>
    <t>09467353</t>
  </si>
  <si>
    <t>LEON VIDAL SANDRA PATRICIA</t>
  </si>
  <si>
    <t>LICENCIADO EN COMPUTACIÓN</t>
  </si>
  <si>
    <t xml:space="preserve">LEZAMA AMPUERO CINTIA </t>
  </si>
  <si>
    <t>LIMAYLLA OLIVARES MILAGROS</t>
  </si>
  <si>
    <t xml:space="preserve">LINARES DELGADO PATRICIA GIULIANA </t>
  </si>
  <si>
    <t>08883987</t>
  </si>
  <si>
    <t>LLATAS RAMIREZ EDWARD MANUEL</t>
  </si>
  <si>
    <t>PROGRAMADOR MULTIMEDIA</t>
  </si>
  <si>
    <t>LOAYZA BELTRAN LUIS ALBERTO</t>
  </si>
  <si>
    <t>COMUNICADOR AUDIOVISUAL</t>
  </si>
  <si>
    <t>LOAYZA SANTANA GUILLERMO JESUS</t>
  </si>
  <si>
    <t>09591595</t>
  </si>
  <si>
    <t>LOAYZA SEGOVIA AMERICA</t>
  </si>
  <si>
    <t>LOCK VARGAS LISSETTE ZARELLA</t>
  </si>
  <si>
    <t>Asesor Científico</t>
  </si>
  <si>
    <t>LONDOÑE BAILON RUBEN PABLO</t>
  </si>
  <si>
    <t>MÉDICO VETERINARIO</t>
  </si>
  <si>
    <t>ESPECIALISTA EN LOGISTICA</t>
  </si>
  <si>
    <t>LONGA CAPRISTAN RICARDO ANTHONY</t>
  </si>
  <si>
    <t>INGENIERIA COMERCIAL</t>
  </si>
  <si>
    <t>LOPEZ ASCARATE CYNTIA ARLETH</t>
  </si>
  <si>
    <t>BACHILLER EN INGENIERÍA DE SISTEMAS</t>
  </si>
  <si>
    <t>JEFE DE LA OFICINA DE COOPERACIÓN JUDICIAL</t>
  </si>
  <si>
    <t xml:space="preserve">LOPEZ CHIRINOS ELMER </t>
  </si>
  <si>
    <t xml:space="preserve">LOPEZ DIAZ VIVIANA KHATERINA </t>
  </si>
  <si>
    <t>08569679</t>
  </si>
  <si>
    <t>LOPEZ ESPINOZA EDITH</t>
  </si>
  <si>
    <t>ESPECIALISTA EN PROYECTOS Y OBRAS DE INVERSION PUBLICA</t>
  </si>
  <si>
    <t>LOPEZ JARA CARLOS JAVIER</t>
  </si>
  <si>
    <t>INGENIERO CIVIL</t>
  </si>
  <si>
    <t>07254272</t>
  </si>
  <si>
    <t>LOPEZ LINARES MERIDA ETHEL</t>
  </si>
  <si>
    <t>LOPEZ MALLQUI CECILIA ISABEL</t>
  </si>
  <si>
    <t>LOPEZ ORTEGA FRANCIS ISRAEL</t>
  </si>
  <si>
    <t>CIENCIAS DE LA COMUNICACIÓN</t>
  </si>
  <si>
    <t>TÉCNICO ADMINISTRATIVO(A) I</t>
  </si>
  <si>
    <t>LORA PECHO JOAN PAMELA</t>
  </si>
  <si>
    <t>TECNICO EN SECRETARIADO EJECUTIVO</t>
  </si>
  <si>
    <t>ESPECIALISTA EN DESARROLLO E INTEGRACIÓN FRONTERIZA</t>
  </si>
  <si>
    <t>07572511</t>
  </si>
  <si>
    <t>LOSSIO OLAVARRIA JAVIER OCTAVIO RAUL</t>
  </si>
  <si>
    <t>LICENCIADO EN GEOGRAFÍA</t>
  </si>
  <si>
    <t>BIBLIOTECÓLOGO(A)</t>
  </si>
  <si>
    <t>LUNA BOCANGEL LUZ ANGELA</t>
  </si>
  <si>
    <t>BIBLIOTECÓLOGO</t>
  </si>
  <si>
    <t xml:space="preserve">ASESOR LEGAL </t>
  </si>
  <si>
    <t>07830773</t>
  </si>
  <si>
    <t xml:space="preserve">LUNA FEIJÓO JORGE ARTURO   </t>
  </si>
  <si>
    <t>BACHILLER EN DERECHO CON MAESTRÍA</t>
  </si>
  <si>
    <t>ESPECIALISTA DE ARQUITECTURA O ARQUITECTO</t>
  </si>
  <si>
    <t>07484969</t>
  </si>
  <si>
    <t>LUYO ALVARADO MIGUEL ANGEL</t>
  </si>
  <si>
    <t>ARQUITECTO</t>
  </si>
  <si>
    <t>LUYO NÚÑEZ FRANCO ALFONSO</t>
  </si>
  <si>
    <t>ANALISTA INFORMÁTICO</t>
  </si>
  <si>
    <t>LUYO OLIVARES EDWARD MOISES</t>
  </si>
  <si>
    <t>EGRESADO DE INGENIERIA EN SISTEMAS</t>
  </si>
  <si>
    <t>07282550</t>
  </si>
  <si>
    <t>MACEDO ALBA ROBERT CELSO</t>
  </si>
  <si>
    <t>MALPARTIDA COLOMBIER JOSE LUIS</t>
  </si>
  <si>
    <t>MALPICA VILCHEZ CARLOS DANIEL</t>
  </si>
  <si>
    <t>MANCHE SUAREZ DAVID JESUS</t>
  </si>
  <si>
    <t>ESTUDIOS DE MARKETING Y DIRECCION DE EMPRESAS</t>
  </si>
  <si>
    <t>MAR TORRES MARLENNI ROSA</t>
  </si>
  <si>
    <t>TÉCNICO EN COMPUTACIÓN E INFORMÁTICA</t>
  </si>
  <si>
    <t>ASISTENTE DE ARCHIVO DE VIDEOTECA Y FOTOTECA</t>
  </si>
  <si>
    <t>08179719</t>
  </si>
  <si>
    <t>MARCHAN SILVA JUAN CARLOS</t>
  </si>
  <si>
    <t>MARIÑAS MORÓN GIANCARLO MARTIN</t>
  </si>
  <si>
    <t>07386048</t>
  </si>
  <si>
    <t>MARQUEZ BELTRAN MIGUEL ANGEL</t>
  </si>
  <si>
    <t>INGENIERIA Y SISTEMAS E INFORMÁTICA</t>
  </si>
  <si>
    <t>ANALISTA EN PLANEAMIENTO</t>
  </si>
  <si>
    <t>MARTINEZ CAUCHE JESUS ALBERTO</t>
  </si>
  <si>
    <t>06755556</t>
  </si>
  <si>
    <t>MARTINEZ CENTURION CLAUDIO ALBERTO</t>
  </si>
  <si>
    <t>LICENCIADO EN CIENCIAS DE LA COMUNICACIÓN</t>
  </si>
  <si>
    <t>TÉCNICO DE SOPORTE EN SOFTWARE TIPO 3</t>
  </si>
  <si>
    <t>MARTINEZ CONDORI NATALIA DIANA</t>
  </si>
  <si>
    <t>TECNICO EN REDES Y COMUNICACIONES</t>
  </si>
  <si>
    <t>MARTINEZ ROMERO JHOANNA MAGALY</t>
  </si>
  <si>
    <t>ESTUDIANTE DE TRADUCCION E INTERPRETACIÓN</t>
  </si>
  <si>
    <t>MATSUNO REMIGIO ALEJANDRO KIYOSHI</t>
  </si>
  <si>
    <t xml:space="preserve">MAYO RAMIREZ ANIBAR </t>
  </si>
  <si>
    <t>MAYURI AYLLON LARRY</t>
  </si>
  <si>
    <t>MEGO MERINO TATIANA MARGOT</t>
  </si>
  <si>
    <t>TECNICO ADMINISTRATIVO</t>
  </si>
  <si>
    <t>MEJIA ASTETE MARIA ELENA</t>
  </si>
  <si>
    <t>ESTUDIOS DE INGENIERIA DE SISTEMAS</t>
  </si>
  <si>
    <t>08728484</t>
  </si>
  <si>
    <t>MEJIA GALDOS JORGE YURI</t>
  </si>
  <si>
    <t>GEÓGRAFO(A)</t>
  </si>
  <si>
    <t>07560772</t>
  </si>
  <si>
    <t xml:space="preserve">MELENDEZ DE LA CRUZ JUAN FELIPE </t>
  </si>
  <si>
    <t>CARTÓGRAFO</t>
  </si>
  <si>
    <t>MELO CASTILLO MIRIAM PATRICIA</t>
  </si>
  <si>
    <t>INGENIERA INDUSTRIAL</t>
  </si>
  <si>
    <t>06255061</t>
  </si>
  <si>
    <t>MEMENZA SAENZ DIANA ALICIA</t>
  </si>
  <si>
    <t>MENDOZA CARDENAS ANGIE BRIGGITTE</t>
  </si>
  <si>
    <t>COORDINADOR DEL EQUIPO DE RESTAURACIÓN</t>
  </si>
  <si>
    <t>09558587</t>
  </si>
  <si>
    <t>MENDOZA NAVARRO LARRY IVAN</t>
  </si>
  <si>
    <t>ESTUDIOS DE CIENCIAS ADMINISTRATIVAS</t>
  </si>
  <si>
    <t>MENDOZA SANTOS FRANCISCO</t>
  </si>
  <si>
    <t>MEZA BARRANTES ORLANDO</t>
  </si>
  <si>
    <t>AUXILIAR DE TRANSPORTE - MOTORIZADO</t>
  </si>
  <si>
    <t>MEZA DIAZ FREDDY EDUARDO</t>
  </si>
  <si>
    <t>MEZA GONZALES JONATAN HIPOLITO</t>
  </si>
  <si>
    <t>TÉCNICO EN MOTORES</t>
  </si>
  <si>
    <t>SUPERVISOR(A) DE AUDITORÍA</t>
  </si>
  <si>
    <t>07334180</t>
  </si>
  <si>
    <t>MEZA PALACIOS ALEX ANDRES</t>
  </si>
  <si>
    <t>09671328</t>
  </si>
  <si>
    <t>MEZARINA GARCIA SILVIO JESUS</t>
  </si>
  <si>
    <t>06656345</t>
  </si>
  <si>
    <t>MILERA MONTALVO JUANA MILAGROS</t>
  </si>
  <si>
    <t>MILLAN ORIHUELA ANGEL RENATO</t>
  </si>
  <si>
    <t>09900125</t>
  </si>
  <si>
    <t>MINAYA JACINTO GUILLERMO</t>
  </si>
  <si>
    <t>MINAYA JIMENEZ URIBE RAÚL</t>
  </si>
  <si>
    <t>MIRANDA PASTOR DIEGO MARTIN</t>
  </si>
  <si>
    <t>LICENCIADO EN ADMINISTRACION EN TURISMO Y HOTELERIA</t>
  </si>
  <si>
    <t xml:space="preserve">MIRANDA RONDAN MARIO JUNIOR </t>
  </si>
  <si>
    <t>MIRANDA WILSON GIANNINA PATRICIA</t>
  </si>
  <si>
    <t>ADMINISTRADOR(A) DE RED</t>
  </si>
  <si>
    <t>MITMA ORDAZ RHALPH KIRK</t>
  </si>
  <si>
    <t>INGERNIERIA DE SISTEMAS Y COMPUTO</t>
  </si>
  <si>
    <t>AUXILIAR DE WAWA WASI</t>
  </si>
  <si>
    <t>08754859</t>
  </si>
  <si>
    <t>MOLINA ACOSTA EMILIA ISABEL</t>
  </si>
  <si>
    <t>ENFERMERA TECNICA</t>
  </si>
  <si>
    <t>MONGE SIERRA LUIS ENRIQUE</t>
  </si>
  <si>
    <t>MONTAÑEZ EGÚSQUIZA SUSAN GLADYS</t>
  </si>
  <si>
    <t>Asistente Técnico - Gestor de Recursos de TI</t>
  </si>
  <si>
    <t>MONTELLANOS RODRIGUEZ PERCY TOMAS</t>
  </si>
  <si>
    <t>07429964</t>
  </si>
  <si>
    <t>MONTENEGRO MONTENEGRO SEGUNDO DIOGENES</t>
  </si>
  <si>
    <t>BACHILLER EN CIENCIAS FINANCIERAS Y CONTABLES</t>
  </si>
  <si>
    <t xml:space="preserve">MONTES ARBULU JAVIER </t>
  </si>
  <si>
    <t xml:space="preserve">MONTES BLANCO CARLOS JAIR </t>
  </si>
  <si>
    <t>TECNICO ADMINISTRATIVO II</t>
  </si>
  <si>
    <t xml:space="preserve">MONTES BLANCO MARIO IRVIN </t>
  </si>
  <si>
    <t>EGRESADO LOGISTICA DEL COMERCIO INTERNACIONAL</t>
  </si>
  <si>
    <t>TÉCNICO EN RESTAURACIÓN Y ARCHIVO</t>
  </si>
  <si>
    <t>MONTES DUEÑAS PAOLA</t>
  </si>
  <si>
    <t>Analista de Pruebas y Calidad de Software</t>
  </si>
  <si>
    <t>MONTES TEJADA IVAN ADOLFO</t>
  </si>
  <si>
    <t>JEFE(A) DE LA UNIDAD DE GESTIÓN DE EVENTOS</t>
  </si>
  <si>
    <t>08720313</t>
  </si>
  <si>
    <t>MONTEVERDE MIGLIORI CECILIA INÉS</t>
  </si>
  <si>
    <t>BACHILLER EN RELACIONES INDUSTRIALES</t>
  </si>
  <si>
    <t>09846555</t>
  </si>
  <si>
    <t>MONTOYA NEGRILLO JUAN CARLOS</t>
  </si>
  <si>
    <t>JEFE DE LA UNIDAD DE CONTABILIDAD</t>
  </si>
  <si>
    <t>06615076</t>
  </si>
  <si>
    <t xml:space="preserve">MONTOYA NEGRILLO ROSA ELIZABETH  </t>
  </si>
  <si>
    <t>06668568</t>
  </si>
  <si>
    <t xml:space="preserve">MORALES CAMA JOAN MANUEL </t>
  </si>
  <si>
    <t>INGENIERO(A) CIVIL</t>
  </si>
  <si>
    <t>06019141</t>
  </si>
  <si>
    <t>MORALES MARCOS ALFREDO</t>
  </si>
  <si>
    <t>INGENIERIA CIVIL</t>
  </si>
  <si>
    <t>09897865</t>
  </si>
  <si>
    <t>MORALES VEGA LOLIN KLEVER</t>
  </si>
  <si>
    <t>JEFE DE LA OFICINA DE SEGURIDAD</t>
  </si>
  <si>
    <t>MORAN DIAZ SALOMON</t>
  </si>
  <si>
    <t>MILITAR</t>
  </si>
  <si>
    <t>JEFE DE LA OFICINA DE ASUNTOS ADMINISTRATIVOS</t>
  </si>
  <si>
    <t>07709318</t>
  </si>
  <si>
    <t>MORAN MEJIA PABLO MARTIN</t>
  </si>
  <si>
    <t>08169778</t>
  </si>
  <si>
    <t xml:space="preserve">MORAN TELLO VICTOR ARMANDO </t>
  </si>
  <si>
    <t>MOREANO CRUZ RAÚL EDMUNDO</t>
  </si>
  <si>
    <t>MORENO CABELLO ROXANA FELICITA</t>
  </si>
  <si>
    <t>ARCHIVO</t>
  </si>
  <si>
    <t>MORENO GONZALES OSCAR JOSEPH</t>
  </si>
  <si>
    <t>TÉCNICO-SUPERVISOR DE MESA DE AYUDA</t>
  </si>
  <si>
    <t>07525431</t>
  </si>
  <si>
    <t>MORENO POVES RICARDO ANIBAL</t>
  </si>
  <si>
    <t>MORI VEREAU PEDRO MIGUEL</t>
  </si>
  <si>
    <t>ESTUDIOS TÉCNICOS DE CONTABILIDAD</t>
  </si>
  <si>
    <t>ESPECIALISTA EN RELACIONES INTERNACIONALES Y POLÍTICA EXTERIOR</t>
  </si>
  <si>
    <t xml:space="preserve">MORMONTOY ATAUCHI ERICK </t>
  </si>
  <si>
    <t>LICENCIADO EN CIENCIA POLITICA Y GOBIERNO</t>
  </si>
  <si>
    <t>MOROCHO PALACIOS ISABEL DANIELLA</t>
  </si>
  <si>
    <t>MOSCOSO CALVO MARCO ANTONIO</t>
  </si>
  <si>
    <t>ESPECIALISTA LEGAL EN DERECHO INTERNACIONAL</t>
  </si>
  <si>
    <t>MOSCOSO DE LA CUBA PABLO ANDRES</t>
  </si>
  <si>
    <t>Analista Programador</t>
  </si>
  <si>
    <t>40614075 </t>
  </si>
  <si>
    <t>MUÑOZ SELMI MARTIN MANUEL</t>
  </si>
  <si>
    <t>BACHILLER INGENIERIA DE COMPUTACION
Y SISTEMAS</t>
  </si>
  <si>
    <t>09992858</t>
  </si>
  <si>
    <t>MURGA SANCHEZ TULIA TATIANA</t>
  </si>
  <si>
    <t>TECNICA</t>
  </si>
  <si>
    <t>ASISTENTE DE ALMACÉN</t>
  </si>
  <si>
    <t xml:space="preserve">MURILLO RODRIGUEZ KELVYN BRAYANS </t>
  </si>
  <si>
    <t>ADMINISTRACION BANCARIA</t>
  </si>
  <si>
    <t>NAKAHODO SOTA JAIME JULIAN</t>
  </si>
  <si>
    <t>TÉCNICO ADMINISTRATIVO II</t>
  </si>
  <si>
    <t>08228694</t>
  </si>
  <si>
    <t>NALVARTE SIMONI FIORELLA</t>
  </si>
  <si>
    <t>ESTUDIOS UNIVERSITARIOS EN ADMINISTRACION DE EMPRESAS</t>
  </si>
  <si>
    <t>09687118</t>
  </si>
  <si>
    <t xml:space="preserve">NARVAEZ MENDOZA EDWIN </t>
  </si>
  <si>
    <t>EGRESADO EN ADMINISTRACION</t>
  </si>
  <si>
    <t>06799693</t>
  </si>
  <si>
    <t xml:space="preserve">NAVARRO LOAYZA NARCISA CECILIA </t>
  </si>
  <si>
    <t>09799951</t>
  </si>
  <si>
    <t>NAZARIO GAMARRA LEONIDEZ HERMINIO</t>
  </si>
  <si>
    <t>ESPECIALISTA EN PLANEAMIENTO</t>
  </si>
  <si>
    <t xml:space="preserve">NEGRILLO RUBIO SILVIA MARÍA </t>
  </si>
  <si>
    <t>LICENCIADA EN PERIODISMO</t>
  </si>
  <si>
    <t xml:space="preserve">ANALISTA INFORMÁTICO </t>
  </si>
  <si>
    <t>NEYRA TOROBERERO VICTOR DANIEL</t>
  </si>
  <si>
    <t>INGENIERO DE SISTEMAS Y COMPUTO</t>
  </si>
  <si>
    <t>NORIEGA JARRA ANA ROSALYN</t>
  </si>
  <si>
    <t>NOVOA CARDENAS MARIA TERESA</t>
  </si>
  <si>
    <t>ÑUFLO BULNES KATHERINE JANETTE</t>
  </si>
  <si>
    <t>TECNICO EN SECRETARIADO</t>
  </si>
  <si>
    <t>NUÑEZ CORRALES MARCELA ALICIA</t>
  </si>
  <si>
    <t>NUÑEZ GARCIA LUCIA KRYSTEL</t>
  </si>
  <si>
    <t>BACHILLER EN COMUNICACIONES</t>
  </si>
  <si>
    <t>NUÑEZ PORTAL DE VASQUEZ KATIA JANETH</t>
  </si>
  <si>
    <t>TÉCNICO(A) EN SISTEMAS DE INFORMACIÓN - ADMINISTRADOR(A) DE APLICACIONES</t>
  </si>
  <si>
    <t>NUNJA ASTACIO CESAR ERNESTO</t>
  </si>
  <si>
    <t>06186217</t>
  </si>
  <si>
    <t>NUNJA MEDINA FLORIAN TOMAS</t>
  </si>
  <si>
    <t>AUXILIAR DE CONTABILIDAD</t>
  </si>
  <si>
    <t>TECNICO ELECTRONICO</t>
  </si>
  <si>
    <t>OBISPO MELENDEZ ALEXIS RAFAEL</t>
  </si>
  <si>
    <t>ELECTRONICA</t>
  </si>
  <si>
    <t>OCAÑA SERNA LUREN ROGELIO RICARDO</t>
  </si>
  <si>
    <t>OCAS HUARIPATA LUIS ROBERTO</t>
  </si>
  <si>
    <t>OPERADOR EN MICROSOFT OFFICE BASICO</t>
  </si>
  <si>
    <t>OLIVARES BUENO LUIS ENRIQUE</t>
  </si>
  <si>
    <t>OLÓRTEGUI ECHEGARAY ROSEMARY EVELYN</t>
  </si>
  <si>
    <t>OPERADOR DE SERVICIO MULTIMEDIA TIPO 1</t>
  </si>
  <si>
    <t>07283169</t>
  </si>
  <si>
    <t>ORDAYA DIAZ EDWIN ARTURO</t>
  </si>
  <si>
    <t>07240104</t>
  </si>
  <si>
    <t xml:space="preserve">ORE RODRIGUEZ MARIA NORMA VIOLETA </t>
  </si>
  <si>
    <t>EGRESADO EN PSICOLOGÍA</t>
  </si>
  <si>
    <t>ORELLANA SOSA KAREN LETIZIA</t>
  </si>
  <si>
    <t>GESTOR ADMINISTRATIVO DE PROYECTOS</t>
  </si>
  <si>
    <t>OROZCO DOMINGUEZ KARO NATALY</t>
  </si>
  <si>
    <t>09672258</t>
  </si>
  <si>
    <t>OROZCO FERNANDEZ EDUARDO ARMANDO</t>
  </si>
  <si>
    <t>JEFE DE LA UNIDAD FORMULADORA</t>
  </si>
  <si>
    <t>07433891</t>
  </si>
  <si>
    <t>ORTIZ PADILLA WARREN</t>
  </si>
  <si>
    <t>ORTIZ ROSAS ROSAS MILAGROS</t>
  </si>
  <si>
    <t>08273785</t>
  </si>
  <si>
    <t>OSORIO CORMAN YOLANDA</t>
  </si>
  <si>
    <t>ADMINISTRADOR (A) DE SEGURO MEDICO</t>
  </si>
  <si>
    <t>07616728</t>
  </si>
  <si>
    <t>OSORIO DURAN CLARA CARMEN</t>
  </si>
  <si>
    <t>08765493</t>
  </si>
  <si>
    <t>PACHAS TORREBLANCA MARYBEL</t>
  </si>
  <si>
    <t>MÉDICO EN SALUD OCUPACIONAL</t>
  </si>
  <si>
    <t xml:space="preserve">PACHECO CAMACHO JESSENIA ETHEL </t>
  </si>
  <si>
    <t>MEDICINA</t>
  </si>
  <si>
    <t>PAJARES POLAR OSCAR MANUEL</t>
  </si>
  <si>
    <t>09718886</t>
  </si>
  <si>
    <t>PALACIOS NAUPARI MANUEL PERCY</t>
  </si>
  <si>
    <t>PALACIOS ORDÓÑEZ PAULO CESAR</t>
  </si>
  <si>
    <t>PALMA AGUILAR JUAN CARLOS</t>
  </si>
  <si>
    <t>ESPECIALISTA EN ORGANIZACIÓN Y PROCESOS</t>
  </si>
  <si>
    <t>08368448</t>
  </si>
  <si>
    <t>PALOMINO CRUCES JUAN ALBERTO</t>
  </si>
  <si>
    <t>INGENIERO INDUSTRIAL</t>
  </si>
  <si>
    <t>ESPECIALISTA ADMINISTRATIVO I</t>
  </si>
  <si>
    <t>PARDAVE HUAYANAY DEICY ROSARIO</t>
  </si>
  <si>
    <t>ADMINISTRACION DE TURISMO</t>
  </si>
  <si>
    <t>PARDO JARA ROOSVELT HUXLEY</t>
  </si>
  <si>
    <t>Asistente Contable</t>
  </si>
  <si>
    <t>07969495</t>
  </si>
  <si>
    <t>PAREDES GOMEZ MARIA ADELA</t>
  </si>
  <si>
    <t>01217418</t>
  </si>
  <si>
    <t>PARI ASQUI MARUJA</t>
  </si>
  <si>
    <t>PARI PALOMINO CARMEN ROSA</t>
  </si>
  <si>
    <t>PARRALES AGUAYO ROBERT ISAAC</t>
  </si>
  <si>
    <t>PASTOR SERQUÉN JORGE ARMANDO</t>
  </si>
  <si>
    <t>Ingenieria Comercial</t>
  </si>
  <si>
    <t>COMUNICADOR</t>
  </si>
  <si>
    <t>PEÑA CISNEROS MARIO RICARDO</t>
  </si>
  <si>
    <t>TITULADO EN CIENCIAS DE LA COMUNICACIÓN</t>
  </si>
  <si>
    <t>PERALES ROJAS YSABEL CRISTINA</t>
  </si>
  <si>
    <t>07908844</t>
  </si>
  <si>
    <t>PERALTA CASTRO CARLOS</t>
  </si>
  <si>
    <t>PERALTA ESPINOZA MARISOL GABRIELA</t>
  </si>
  <si>
    <t>Estudios de Periodismo</t>
  </si>
  <si>
    <t xml:space="preserve">ASISTENTE LEGAL </t>
  </si>
  <si>
    <t xml:space="preserve">PEREZ FUENTES LISETTE STEFANY </t>
  </si>
  <si>
    <t>PEREZ MEDINA LEONARDO PROSPERO</t>
  </si>
  <si>
    <t>09581792</t>
  </si>
  <si>
    <t>PILLACA CARRION MANUEL DEMETRIO</t>
  </si>
  <si>
    <t>PINEDO ORELLANA CAROLINA NATALIA</t>
  </si>
  <si>
    <t>ESTUDIANTE DE ADM.</t>
  </si>
  <si>
    <t>PIPA UCHUPE VIDAL PORFIRIO</t>
  </si>
  <si>
    <t>07821700</t>
  </si>
  <si>
    <t>PORTALS ZUBIATE GONZALO IGNACIO</t>
  </si>
  <si>
    <t>PORTOCARRERO LOJA LUIS ANGEL</t>
  </si>
  <si>
    <t>TÍTULO EN INGENIERIA DE SISTEMAS E INFORMÁTICA</t>
  </si>
  <si>
    <t>PORTOCARRERO YREY NADIA TERESA</t>
  </si>
  <si>
    <t>PORTUGAL PIZARRO LUIS ANDRES</t>
  </si>
  <si>
    <t>07601253</t>
  </si>
  <si>
    <t>PORTUGAL TORRES ELIANA</t>
  </si>
  <si>
    <t>POZO BANCES STEVEN RICHARD</t>
  </si>
  <si>
    <t>PRETELL GODOY DANIEL HUGO</t>
  </si>
  <si>
    <t>PRETELL VICUÑA MIGUEL ANGEL</t>
  </si>
  <si>
    <t>08886436</t>
  </si>
  <si>
    <t>PRIETO QUIROZ JESSICA KARIN</t>
  </si>
  <si>
    <t>06050348</t>
  </si>
  <si>
    <t>PUENTE CASTRO OBALDO ANTONIO</t>
  </si>
  <si>
    <t>06050345</t>
  </si>
  <si>
    <t>PUENTE CASTRO PATRICIA ELENA</t>
  </si>
  <si>
    <t>ASISTENTE (A) ADMINISTRATIVO (A)</t>
  </si>
  <si>
    <t>09531116</t>
  </si>
  <si>
    <t>PUMARAYME CHUMPITAZ DIVIAN EUTIMIA</t>
  </si>
  <si>
    <t xml:space="preserve">ESTUDIOS DE ADMINISTRACIÓN Y GERENCIA </t>
  </si>
  <si>
    <t>DOCUMENTADOR TÉCNICO DE SISTEMAS</t>
  </si>
  <si>
    <t>PUMASUPA TERAN MIGUEL ANGEL</t>
  </si>
  <si>
    <t>ESTUDIOS DE INGENIERÍA DE SISTEMAS</t>
  </si>
  <si>
    <t>QUEVEDO ARTEAGA JUAN HUMBERTO</t>
  </si>
  <si>
    <t>09732744</t>
  </si>
  <si>
    <t>QUISPE CONTRERAS LUIS ALBERTO</t>
  </si>
  <si>
    <t>OFFSET Y TIPOGRAFIA</t>
  </si>
  <si>
    <t>08087853</t>
  </si>
  <si>
    <t>QUISPE GONZALES MARIANO CARMEN</t>
  </si>
  <si>
    <t>QUISPE OLIVARES JESÚS DOMINGO</t>
  </si>
  <si>
    <t>QUISPE RUIZ CRISTINA ALICIA</t>
  </si>
  <si>
    <t>EXPERTO EN SEGURIDAD DE LA INFORMÁTICA</t>
  </si>
  <si>
    <t>RAMIREZ BLANCO RONALD RUDY</t>
  </si>
  <si>
    <t>INGENIERIA EN COMPUTACION Y SISTEMAS</t>
  </si>
  <si>
    <t>TÉCNICO EN ATENCIÓN PROTOCOLAR</t>
  </si>
  <si>
    <t>RAMIREZ MOLINA RUBEN MARTIN</t>
  </si>
  <si>
    <t>RAMIREZ TAYPE MILAGROS AVELINA</t>
  </si>
  <si>
    <t>09980336</t>
  </si>
  <si>
    <t>RAMIREZ ULLILEN ROGER ADRIAN</t>
  </si>
  <si>
    <t>TECNICO DENTAL</t>
  </si>
  <si>
    <t>RAMOS ATOCCSA NANCY LUZ</t>
  </si>
  <si>
    <t>06798348</t>
  </si>
  <si>
    <t>RAMOS BARRENECHEA GUILIANA</t>
  </si>
  <si>
    <t>RAMOS PORTAL DOMENICA DONATILA</t>
  </si>
  <si>
    <t>INGLES</t>
  </si>
  <si>
    <t>RAVINES MERINO JAVIER MARTIN</t>
  </si>
  <si>
    <t>ESTUDIOS DE INGENIERIA MARITIMA</t>
  </si>
  <si>
    <t>ESPECIALISTA EN MANEJO DE AGUAS Y MEDIO AMBIENTE</t>
  </si>
  <si>
    <t xml:space="preserve">REATEGUI VILLEGAS FERNANDO </t>
  </si>
  <si>
    <t>INGENIERO QUÍMICO</t>
  </si>
  <si>
    <t>REBAZA BAZAN CHRISTIAN ERNESTO</t>
  </si>
  <si>
    <t>REGALADO VÁSQUEZ GLADYS ELIZABETH</t>
  </si>
  <si>
    <t>07369894</t>
  </si>
  <si>
    <t>RENDON FARFAN LUIS ALBERTO</t>
  </si>
  <si>
    <t>RENGIFO VILLEGAS REYNA LUZ</t>
  </si>
  <si>
    <t>Bachiller en Administración y Negocios Internacionales</t>
  </si>
  <si>
    <t>REY URETA GRACIELA ESTHER</t>
  </si>
  <si>
    <t>REYES CUEVA ADILIA VICTORIA</t>
  </si>
  <si>
    <t>LICENCIADA EN TRADUCCION</t>
  </si>
  <si>
    <t>REYES LLAJARUNA ROSMER PABLO</t>
  </si>
  <si>
    <t>EGRESADO DE ADMINISTRACION DE EMPRESAS</t>
  </si>
  <si>
    <t>ESPECIALISTA EN CONTRATACIONES PÚBLICAS</t>
  </si>
  <si>
    <t>REYES VERGARA DE DIAZ YESSICA EUGENIA</t>
  </si>
  <si>
    <t>RIEGA VELEZ REBECA PAMELA</t>
  </si>
  <si>
    <t>BACHILLER EN ADMINISTRACION DE NEGOCIOS INTERNACIONALES</t>
  </si>
  <si>
    <t>RIMACHI GUERRA HUGO CÉSAR</t>
  </si>
  <si>
    <t>OPERADOR DE SERVICIOS MULTIMEDIA TIPO 3</t>
  </si>
  <si>
    <t>09950551</t>
  </si>
  <si>
    <t>RIMACHI GUEVARA BETTY RAQUEL</t>
  </si>
  <si>
    <t>RIOS MARTINEZ SOFIA DEL CARMEN</t>
  </si>
  <si>
    <t>08143943</t>
  </si>
  <si>
    <t>RIOS MONTENEGRO JOSE LUIS</t>
  </si>
  <si>
    <t>ESTUDIANTE DE PSICOLOGIA</t>
  </si>
  <si>
    <t>RIVERA BRAVO EDGAR</t>
  </si>
  <si>
    <t>Especialista en Infraestructura</t>
  </si>
  <si>
    <t>RIVERA LOPEZ KAREN SILVANA</t>
  </si>
  <si>
    <t>07858847</t>
  </si>
  <si>
    <t>RIVERO HERZ INGEBORG MAXIMILIANA</t>
  </si>
  <si>
    <t>TRADUCTORA</t>
  </si>
  <si>
    <t>09072083</t>
  </si>
  <si>
    <t>ROCA SALAS SIMEON</t>
  </si>
  <si>
    <t>Asistenta Legal</t>
  </si>
  <si>
    <t>RODRIGUEZ BECERRA ELENA ELIZABETH</t>
  </si>
  <si>
    <t>GESTOR DE CAMBIO</t>
  </si>
  <si>
    <t>RODRIGUEZ CAPCHA CHRISTIAN FREDDY</t>
  </si>
  <si>
    <t>ESTUDIOS DE INGENIERIA EN SISTEMA</t>
  </si>
  <si>
    <t>RODRIGUEZ CARAZAS CIRIA</t>
  </si>
  <si>
    <t>EDUCADOR (A) DE WAWA WASI</t>
  </si>
  <si>
    <t>09612992</t>
  </si>
  <si>
    <t>RODRIGUEZ GONZALES LUIS ENRIQUE</t>
  </si>
  <si>
    <t>PROCURADOR PÚBLICO</t>
  </si>
  <si>
    <t>07855613</t>
  </si>
  <si>
    <t xml:space="preserve">RODRÍGUEZ HERNÁNDEZ JOSÉ ARTURO </t>
  </si>
  <si>
    <t>ABOGADO(A)</t>
  </si>
  <si>
    <t>06974076</t>
  </si>
  <si>
    <t>RODRIGUEZ LEON ELMER DANIEL</t>
  </si>
  <si>
    <t>RODRIGUEZ MENDOZA ZULMA ESVALTANA</t>
  </si>
  <si>
    <t>RODRÍGUEZ MEZA RICARDO GASTON</t>
  </si>
  <si>
    <t>RODRIGUEZ MIRANDA SARITA ELIZABETH</t>
  </si>
  <si>
    <t>TITULO DE ABOGADO</t>
  </si>
  <si>
    <t>07038670</t>
  </si>
  <si>
    <t>RODRIGUEZ RODRIGUEZ SEGUNDO CARMELO</t>
  </si>
  <si>
    <t>TECNICO EN ELECTRONICA - ESPECIALISTA EN EQUIPOS MULTIFUNCIONALES</t>
  </si>
  <si>
    <t>RODRIGUEZ ROSALES JHIMI JHON</t>
  </si>
  <si>
    <t>TECNICO MECANICA AUTOMOTRIZ</t>
  </si>
  <si>
    <t>07912722</t>
  </si>
  <si>
    <t>RODRIGUEZ RUIZ JULIA ELCIRA</t>
  </si>
  <si>
    <t xml:space="preserve">ROJAS MONTES VERÓNICA VIOLETA </t>
  </si>
  <si>
    <t>07256718</t>
  </si>
  <si>
    <t>ROJAS NAVARRO LUIS ALBERTO</t>
  </si>
  <si>
    <t>Responsable del Equipo de Transportes</t>
  </si>
  <si>
    <t>07968693</t>
  </si>
  <si>
    <t>ROJAS REATEGUI JUAN MARTIN</t>
  </si>
  <si>
    <t>CONTABILIDAD</t>
  </si>
  <si>
    <t>ROMAN REYES JANET ROSA</t>
  </si>
  <si>
    <t>06178119</t>
  </si>
  <si>
    <t>ROMERO GONZALES FLORA IRENE</t>
  </si>
  <si>
    <t>ASISTENTE ADMINISTRATIVA</t>
  </si>
  <si>
    <t>06758801</t>
  </si>
  <si>
    <t xml:space="preserve">ROMERO MONTELLANOS ELIZABETH MAGALI </t>
  </si>
  <si>
    <t>ROMERO PARRAGA TATIANA VANESA</t>
  </si>
  <si>
    <t>Chofer</t>
  </si>
  <si>
    <t>ROSALES QUIÑONEZ JUAN JESUS</t>
  </si>
  <si>
    <t>ROSALES ZAMORA PABLO CESAR</t>
  </si>
  <si>
    <t>PROCURADOR PÚBLICO ADJUNTO</t>
  </si>
  <si>
    <t>09097360</t>
  </si>
  <si>
    <t>RUBIO TOMASTO CARLOS ARQUIMEDES</t>
  </si>
  <si>
    <t>02823359</t>
  </si>
  <si>
    <t>SAAVEDRA ARCELA MIGUEL ALEJANDRO</t>
  </si>
  <si>
    <t>TÉCNICO EN OFIMÁTICA</t>
  </si>
  <si>
    <t xml:space="preserve">SAAVEDRA URBANO ANASTACIO RAUL </t>
  </si>
  <si>
    <t>SAENZ LLAVILLA FREDY RAUL</t>
  </si>
  <si>
    <t>09130199</t>
  </si>
  <si>
    <t>SAGASTEGUI RUIZ MIGUEL ANGEL</t>
  </si>
  <si>
    <t>TECNICO PROFESIONAL EN CONTABILIDAD</t>
  </si>
  <si>
    <t>SALAS CARRILLO JUAN GUILLERMO</t>
  </si>
  <si>
    <t>09929925</t>
  </si>
  <si>
    <t>SALAZAR ABREGU CORINA CARMELA</t>
  </si>
  <si>
    <t>AUXILIAR EN FORMACIÓN DE NIÑOS</t>
  </si>
  <si>
    <t>08587439</t>
  </si>
  <si>
    <t xml:space="preserve">SALAZAR PARI LUIS HUMBERTO </t>
  </si>
  <si>
    <t>SALDAÑA ROJAS CLARA NERIDA</t>
  </si>
  <si>
    <t>06224954</t>
  </si>
  <si>
    <t>SALDARRIAGA GARCIA DORIS ELKA</t>
  </si>
  <si>
    <t>DIAGRAMADORA</t>
  </si>
  <si>
    <t>ESPECIALISTA EN PROMOCIÓN CULTURAL</t>
  </si>
  <si>
    <t>SALGUEDO MONTALVO SUSAN LILIANA</t>
  </si>
  <si>
    <t xml:space="preserve">BACHILLER EN ARTE </t>
  </si>
  <si>
    <t>SALINAS CASASOLA ELARD ALEJANDRO</t>
  </si>
  <si>
    <t>ADMINISTRADOR DE EMPRESAS</t>
  </si>
  <si>
    <t>08669845</t>
  </si>
  <si>
    <t>SALINAS DONAYRES MANUEL ANTONIO</t>
  </si>
  <si>
    <t>BACHILLER EN INGENIERIA ELECTRONICA</t>
  </si>
  <si>
    <t>SAMANIEGO HUAYLINOS GUSTAVO</t>
  </si>
  <si>
    <t>SAMANIEGO VALLES OMER</t>
  </si>
  <si>
    <t>SANCHEZ ASTORAYME TERESA DEL CARMEN</t>
  </si>
  <si>
    <t>RESTAURADOR(A) DE DOCUMENTOS</t>
  </si>
  <si>
    <t>SANCHEZ MOLERO HILDA LISSETH</t>
  </si>
  <si>
    <t>BACHILLER EN ARTES PLASTICAS Y VISUALES</t>
  </si>
  <si>
    <t xml:space="preserve">SANCHEZ MUÑOZ JULIAN ENRIQUE </t>
  </si>
  <si>
    <t>SANCHEZ ZAMORA VICTOR HUGO</t>
  </si>
  <si>
    <t>SANDOVAL GIERATHS JOSE ROBERTO</t>
  </si>
  <si>
    <t>ESPECIALISTA GEOMÁTICO EN DESARROLLO E INTEGRACIÓN FRONTERIZA</t>
  </si>
  <si>
    <t>SANTA CRUZ MAZA ALFREDO</t>
  </si>
  <si>
    <t>INGENIERO GEOGRAFO</t>
  </si>
  <si>
    <t xml:space="preserve">SANTILLAN DELGADO FLOR ANGELITA </t>
  </si>
  <si>
    <t>08339358</t>
  </si>
  <si>
    <t xml:space="preserve">SANZ SAAVEDRA ALICIA PILAR </t>
  </si>
  <si>
    <t>SARAZU TRINIDAD ELOY OSWALDO</t>
  </si>
  <si>
    <t>SARMIENTO MOLINA RAQUEL</t>
  </si>
  <si>
    <t>00514683</t>
  </si>
  <si>
    <t>SASTRE VALER MARIA GRACIELA</t>
  </si>
  <si>
    <t>INGENIERÍA EN INDUSTRIAS ALIMENTARIAS</t>
  </si>
  <si>
    <t>07245758</t>
  </si>
  <si>
    <t xml:space="preserve">SCHREIBER CORDOVA INDIRA OFELIA </t>
  </si>
  <si>
    <t>06784610</t>
  </si>
  <si>
    <t>SEMINARIO ALBUJAR KARIN JANNETH</t>
  </si>
  <si>
    <t>SERNA MARTINEZ CESAR TEOFILO</t>
  </si>
  <si>
    <t>ESPECIALISTA EN INFRAESTRUCTURA</t>
  </si>
  <si>
    <t xml:space="preserve">SIERRA MEDINA IVAN BORIS </t>
  </si>
  <si>
    <t>SILVA CACHAY JONATAN ESAU</t>
  </si>
  <si>
    <t>Administrador de Base de Datos</t>
  </si>
  <si>
    <t>SILVA CACHAYJONATAN ESAÚ</t>
  </si>
  <si>
    <t>SILVA FACUNDO SONIA MALAGA</t>
  </si>
  <si>
    <t>SILVA GONZALÉS JESÚS EMILIO AMADO</t>
  </si>
  <si>
    <t>ADMINISTRACION DE EMPRESAS</t>
  </si>
  <si>
    <t>SILVA MANOSALVA TAÑA MARGOTD</t>
  </si>
  <si>
    <t xml:space="preserve">SILVA PACHERRE RUDY MARTIN </t>
  </si>
  <si>
    <t>SILVA SURCO EDITH TANIA</t>
  </si>
  <si>
    <t>TÉCNICO EN HOTELERÍA Y TURISMO</t>
  </si>
  <si>
    <t>07258153</t>
  </si>
  <si>
    <t>SILVA TIRADO ELENA MARGARITA</t>
  </si>
  <si>
    <t>SOJO PERLADO JOSE IGNACIO</t>
  </si>
  <si>
    <t>ADMINISTRACION DE NEGOCIOS</t>
  </si>
  <si>
    <t>SOLIS HUAYANAY VIOLETA ROCIO</t>
  </si>
  <si>
    <t>TITULO TÉCNICO EN COMPUTACIÓN E INFORMATICA</t>
  </si>
  <si>
    <t>SOLIS OLIVOS JORGE ARMANDO</t>
  </si>
  <si>
    <t>EGRESADO DE ARCHIVO</t>
  </si>
  <si>
    <t>SOLORZANO VALDIVIA STEPHANIE SOLANGE</t>
  </si>
  <si>
    <t>AUXILIAR ADMINISTRATIVA</t>
  </si>
  <si>
    <t>07469182</t>
  </si>
  <si>
    <t>SORIA LIRA TERESA EULALIA</t>
  </si>
  <si>
    <t>SECRETARIADO EJECUIVO</t>
  </si>
  <si>
    <t>SOSA RIOS LIZZET FIORELLA</t>
  </si>
  <si>
    <t>09446049</t>
  </si>
  <si>
    <t>SOTOMAYOR PALOMINO JUAN ERNESTO</t>
  </si>
  <si>
    <t>SUPERVISOR(A) DE SEGURIDAD</t>
  </si>
  <si>
    <t>SOTOMAYOR VERGARA REYNALDO</t>
  </si>
  <si>
    <t>I CURSO DE ESCUELA TÉCNICA DE LAS FUERZAS ARMADAS</t>
  </si>
  <si>
    <t>SUAREZ GASPAR JOSE ANTONIO</t>
  </si>
  <si>
    <t>SUAREZ SALCEDO LIZETT STEYCI</t>
  </si>
  <si>
    <t>ESPECIALISTA PRESUPUESTAL - CONTRATACIONES</t>
  </si>
  <si>
    <t>TAIPE ALANYA LIDIO</t>
  </si>
  <si>
    <t>08688622</t>
  </si>
  <si>
    <t>TANG VASQUEZ DELIA</t>
  </si>
  <si>
    <t>09918980</t>
  </si>
  <si>
    <t>TANG VASQUEZ LIDA</t>
  </si>
  <si>
    <t xml:space="preserve">TÉCNICO EN MANTENIMIENTO – CARPINTERO </t>
  </si>
  <si>
    <t>06818260</t>
  </si>
  <si>
    <t>TAPIA LARA CLAUDIO LUCIANO</t>
  </si>
  <si>
    <t>TARAZONA ARÉVALO CARLA GICELA</t>
  </si>
  <si>
    <t>AUDITOR</t>
  </si>
  <si>
    <t>09051714</t>
  </si>
  <si>
    <t>TINOCO BENDEZU BLANCA YSABEL</t>
  </si>
  <si>
    <t>TIPACTI HUAYANCA OTONIEL BLADO</t>
  </si>
  <si>
    <t>ESTUDIOS DE ECONOMIA</t>
  </si>
  <si>
    <t>ADMINISTRADOR (A) DE BASE DE DATOS</t>
  </si>
  <si>
    <t>TITO HERVIAS MARTHA JACKELINE</t>
  </si>
  <si>
    <t>EGRESADA TÉCNICA EN COMPUTACIÓN E INFORMÁTICA</t>
  </si>
  <si>
    <t>RESPONSABLE DE TELEFONÍA, RADIO Y MULTIMEDIA</t>
  </si>
  <si>
    <t>TOMY BALTAZAR MARCO ANTONIO</t>
  </si>
  <si>
    <t>INGENIERO INFORMATICO</t>
  </si>
  <si>
    <t>TORREJON CURI JOSE JONATHAN</t>
  </si>
  <si>
    <t>JEFE DE LA UNIDAD DE ALMACÉN</t>
  </si>
  <si>
    <t>TORRES LUNA GERMAN ARTURO</t>
  </si>
  <si>
    <t>ESTUDIOS DE ADMINISTRACIÓN Y DIRECCIÓN DE EMPRESAS</t>
  </si>
  <si>
    <t>TORRES PANDO CAROLINA</t>
  </si>
  <si>
    <t>TORRES SUAZO NIDIA GABRIELA</t>
  </si>
  <si>
    <t>SUPERVISOR DE AUDITORÍA</t>
  </si>
  <si>
    <t>08604105</t>
  </si>
  <si>
    <t>TRINIDAD VIRHUEZ DOLLY VIOLETA</t>
  </si>
  <si>
    <t xml:space="preserve">TRIVEÑO BARAZORDA HASEL NEISY </t>
  </si>
  <si>
    <t>LICENCIADA EN EDUCACIÓN INICIAL</t>
  </si>
  <si>
    <t>09631129</t>
  </si>
  <si>
    <t>UCHUYPOMA MARTICORENA EDGAR PAUL</t>
  </si>
  <si>
    <t>EGRESADO EN INGENIERIA DE SISTEMAS</t>
  </si>
  <si>
    <t>URBAY CHAVEZ ALISSON MILAGROS</t>
  </si>
  <si>
    <t>07754188</t>
  </si>
  <si>
    <t>VALDEZ HERNANDEZ ESPERANZA MARGARITA VICTORIA</t>
  </si>
  <si>
    <t>VALDEZ MEDINA FIORELLA LISET</t>
  </si>
  <si>
    <t>03848818</t>
  </si>
  <si>
    <t>VALDEZ RAMIREZ CESIBELL MONICA</t>
  </si>
  <si>
    <t>VALDIVIA BOLUARTE ANNER</t>
  </si>
  <si>
    <t>ANALISTA CALIFICADOR DE REFUGIO</t>
  </si>
  <si>
    <t>VALDIVIA LINARES JOSE DANIEL</t>
  </si>
  <si>
    <t>VALENCIA MORALES JHONNY ALBERTO</t>
  </si>
  <si>
    <t>RESTAURADOR</t>
  </si>
  <si>
    <t>07260374</t>
  </si>
  <si>
    <t>VALENTIN BERMUDEZ RUBY MILAGRITOS DE JESUS</t>
  </si>
  <si>
    <t>EGRESADO EN ARTES PLASTICAS - PINTURA</t>
  </si>
  <si>
    <t>Jefe de la Oficina de Programación y Presupuesto</t>
  </si>
  <si>
    <t>VALENZUELA APARCANA FERNANDO FRANCISCO</t>
  </si>
  <si>
    <t>VALENZUELA ASTO VICTORIA MARUJA</t>
  </si>
  <si>
    <t>ASESOR(A)</t>
  </si>
  <si>
    <t>07780340</t>
  </si>
  <si>
    <t>VALERA PAVLETICH MARÍA ELIZABETH</t>
  </si>
  <si>
    <t>08610449</t>
  </si>
  <si>
    <t>VALVERDE ARAMBURU SAMUEL AGUILU</t>
  </si>
  <si>
    <t xml:space="preserve">VALVERDE RODRIGUEZ DELCAR JOVANNI </t>
  </si>
  <si>
    <t>VALVERDE ZEGARRA EDUARDO DAVID</t>
  </si>
  <si>
    <t>09945078</t>
  </si>
  <si>
    <t>VARGAS CAMARENA CARLOS ALBERTO</t>
  </si>
  <si>
    <t>VARGAS SOTO EVELYN ROXANA</t>
  </si>
  <si>
    <t>07878242</t>
  </si>
  <si>
    <t>VASQUEZ BAUTISTA XIOMARA</t>
  </si>
  <si>
    <t>VASQUEZ TAMAYO JORGE AMERICO</t>
  </si>
  <si>
    <t>07429290</t>
  </si>
  <si>
    <t xml:space="preserve">VEGA ESPEJO GUILLERMO CÉSAR </t>
  </si>
  <si>
    <t>PROFESIONAL EN DERECHO</t>
  </si>
  <si>
    <t>09077841</t>
  </si>
  <si>
    <t>VELA BARRON ALICIA MARIA</t>
  </si>
  <si>
    <t>VELARDE PEREZ ABILIO</t>
  </si>
  <si>
    <t>TECNICO EN ELECTRONICA-ESPECIALISTA EN HARWARE DE PC´S "TIPO 2"</t>
  </si>
  <si>
    <t>VELASQUEZ GRANADOS JUAN JAVIER</t>
  </si>
  <si>
    <t>VELAZCO CALIZAYA NORMA</t>
  </si>
  <si>
    <t>VELAZCO RAZURI JOSE VICENTE JAVIER</t>
  </si>
  <si>
    <t>ENFERMERA(O)</t>
  </si>
  <si>
    <t>VELIZ PEÑA ROCIO DEL PILAR</t>
  </si>
  <si>
    <t>LICENCIADA EN ENFERMERÍA</t>
  </si>
  <si>
    <t>09537266</t>
  </si>
  <si>
    <t>VELIZ VALLADOLID LAURA LILIANA</t>
  </si>
  <si>
    <t>VENERO FERRO KAREN</t>
  </si>
  <si>
    <t>VERANO CALERO MAGDA CRISTINA</t>
  </si>
  <si>
    <t>VICENTE QUISPE JHOSSIFF VISSARIONOVICH</t>
  </si>
  <si>
    <t>ENFERMERA(O) ESPECIALISTA</t>
  </si>
  <si>
    <t>VIENA RODRIGUEZ KARINA</t>
  </si>
  <si>
    <t>LICENCIADA EN EFERMERIA</t>
  </si>
  <si>
    <t>VILCHEZ LUCIANO JULIO ROBERTO</t>
  </si>
  <si>
    <t>VILLALTA VERGARA GUISELLE YULIANA</t>
  </si>
  <si>
    <t>08051855</t>
  </si>
  <si>
    <t>VILLANUEVA PALACIOS LUIS EMILIO</t>
  </si>
  <si>
    <t>08144496</t>
  </si>
  <si>
    <t>VILLANUEVA PALACIOS WILLIAN ERNESTO</t>
  </si>
  <si>
    <t>VILLAR ROMERO LESLIE GIANNINA</t>
  </si>
  <si>
    <t>08028350</t>
  </si>
  <si>
    <t>VILLARREAL GAMARRA JORGE ENRIQUE</t>
  </si>
  <si>
    <t>VILLEGAS CAYLLAHUA FABIOLA WENDY</t>
  </si>
  <si>
    <t>EGRESADA EN ADMINISTRACION DE EMPRESAS</t>
  </si>
  <si>
    <t>TECNICA EN FINANZAS</t>
  </si>
  <si>
    <t xml:space="preserve">VIZCARRA GUILLEN AURORA </t>
  </si>
  <si>
    <t>09867234</t>
  </si>
  <si>
    <t>WINKELRIED SALAZAR MILAGROS ELIZABETH</t>
  </si>
  <si>
    <t>ASESOR DEL DESPACHO VICEMINISTERIAL</t>
  </si>
  <si>
    <t>07376413</t>
  </si>
  <si>
    <t xml:space="preserve">WONG MONTERO SIXTO MARTIN </t>
  </si>
  <si>
    <t>09662169</t>
  </si>
  <si>
    <t>YAIPEN SENADOR JORGE LUIS</t>
  </si>
  <si>
    <t xml:space="preserve">YAIPEN SERNAQUE JUAN CARLOS </t>
  </si>
  <si>
    <t>ANALISTA PROGRAMADOR DE SISTEMAS</t>
  </si>
  <si>
    <t>ZACARIAS FERNANDEZ FRANK ERIK</t>
  </si>
  <si>
    <t xml:space="preserve">ASISTENTE ADMINISTRATIVO </t>
  </si>
  <si>
    <t>08179870</t>
  </si>
  <si>
    <t xml:space="preserve">ZAMBRANO LOAYZA GISSELLE ELENA </t>
  </si>
  <si>
    <t>07173156</t>
  </si>
  <si>
    <t>ZAMORA MAZA JESUS ERNESTINA</t>
  </si>
  <si>
    <t>ASISTENTE ADMINISTRATIVO (A)</t>
  </si>
  <si>
    <t>ZAMORA MAZA JORGE LUIS</t>
  </si>
  <si>
    <t xml:space="preserve">ZAPATA ECHEGOYEN MÓNICA GIOVANNA </t>
  </si>
  <si>
    <t>JEFE DE LA OFICINA DE RACIONALIZACIÓN Y METODOS</t>
  </si>
  <si>
    <t>08182026</t>
  </si>
  <si>
    <t>ZAPATA MENA JOSÉ GERARDO</t>
  </si>
  <si>
    <t>ZAPATA VARGAS SILVIA MARIA VICTORIA</t>
  </si>
  <si>
    <t>ZARATE DEMARINI FANNY NOELIA</t>
  </si>
  <si>
    <t>09122069</t>
  </si>
  <si>
    <t>ZAVALETA MEZA DE ARAPA VICENTA CLARISA</t>
  </si>
  <si>
    <t>ZAVALETA MIÑANO MARIA ELENA</t>
  </si>
  <si>
    <t>ANALISTA DE DESARROLLO DE SISTEMAS</t>
  </si>
  <si>
    <t>ZORRILLA PISCO IVÁN ALEXIS</t>
  </si>
  <si>
    <t>ESTUDIOS DE INGENIERIA ELECTRÓNICA</t>
  </si>
  <si>
    <t>ZUÑIGA ORELLANO ARTURO</t>
  </si>
  <si>
    <t>RELACIONES PUBLICAS</t>
  </si>
  <si>
    <t xml:space="preserve">MONTO </t>
  </si>
  <si>
    <t>N°</t>
  </si>
  <si>
    <t>S/</t>
  </si>
  <si>
    <t>USD</t>
  </si>
  <si>
    <r>
      <t>CONTRATACIÓN DEL SERVICIO DE POLIZAS DE SEGUROS PERSONALES</t>
    </r>
    <r>
      <rPr>
        <sz val="10"/>
        <color indexed="8"/>
        <rFont val="Arial"/>
        <family val="2"/>
      </rPr>
      <t xml:space="preserve"> </t>
    </r>
  </si>
  <si>
    <t xml:space="preserve"> Concurso Público Nº CP-SM-8-2020-RE-1 </t>
  </si>
  <si>
    <t>PROCEDIMIENTO DE SELECCIÓN</t>
  </si>
  <si>
    <t xml:space="preserve">MAPFRE PERÚ COMPAÑÍA DE SEGUROS Y REASEGUROS S.A. </t>
  </si>
  <si>
    <t>CON CONTRATO</t>
  </si>
  <si>
    <t>07/04/2021</t>
  </si>
  <si>
    <t>CONTRATACIÓN DE SERVICIO DE SOPORTE Y MANTENIMIENTO DE LA HERRAMIENTA DE MESA DE AYUDA PROACTIVANET</t>
  </si>
  <si>
    <t>Adjudicación Simplificada Nº AS-SM-21-2020-RE-1</t>
  </si>
  <si>
    <t xml:space="preserve">ELLITE SOLUTIONS AND TECHNOLOGIES EIRL </t>
  </si>
  <si>
    <t>08/04/2021</t>
  </si>
  <si>
    <t>CONTRATACIÓN DEL SERVICIO DE RENOVACIÓN Y ADQUISICIÓN DE LICENCIAS DE SOFTWARE MICROSOFT</t>
  </si>
  <si>
    <t xml:space="preserve">Concurso Público Nº CP-SM-9-2020-RE-1 </t>
  </si>
  <si>
    <t xml:space="preserve">SOFTLINE INTERNATIONAL PERU SAC </t>
  </si>
  <si>
    <t>09/04/2021</t>
  </si>
  <si>
    <t xml:space="preserve">ADQUISICIÓN DE UN SISTEMA DE ALMACENAMIENTO
</t>
  </si>
  <si>
    <t>Adjudicación Simplificada N° AS-SM-20-2020-RE-1</t>
  </si>
  <si>
    <r>
      <t>IT STORAGE EIRL</t>
    </r>
    <r>
      <rPr>
        <b/>
        <sz val="9.5"/>
        <color indexed="8"/>
        <rFont val="Arial"/>
        <family val="2"/>
      </rPr>
      <t xml:space="preserve"> </t>
    </r>
  </si>
  <si>
    <t>12/04/2021</t>
  </si>
  <si>
    <t>ADQUISICIÓN DE BIENES CON ELEMENTOS DE SEGURIDAD PARA EL MINISTERIO DE RELACIONES EXTERIORES</t>
  </si>
  <si>
    <t>Licitación Pública N° LP-SM-1-2020-RE-1</t>
  </si>
  <si>
    <t>THOMAS GREG &amp; SONS DE PERU SA</t>
  </si>
  <si>
    <t xml:space="preserve">CONTRATACIÓN DEL SERVICIO DE MANTENIMIENTO INTEGRAL DE ASCENSORES MARCA SCHINDLER DEL MINISTERIO DE RELACIONES EXTERIORES
</t>
  </si>
  <si>
    <t xml:space="preserve">Adjudicación Simplificada Nº AS-SM-11-2020-RE-2 </t>
  </si>
  <si>
    <t xml:space="preserve">ELEVADORES SUDAMERICANOS SAC </t>
  </si>
  <si>
    <t>14/04/2021</t>
  </si>
  <si>
    <t>ADQUISICIÓN DE EQUIPOS PARA LA PLATAFORMA VIRTUAL DE SERVIDORES BASADOS EN SOFTWARE HIPERCONVERGENTE DEL CENTRO DE DATOS DEL MRE</t>
  </si>
  <si>
    <t xml:space="preserve">Licitación Pública N° LP-SM-2-2020-RE-1 </t>
  </si>
  <si>
    <t xml:space="preserve">J EVANS Y ASOCIADOS SAC </t>
  </si>
  <si>
    <t>CONTRATACIÓN DE SERVICIO DE SOPORTE TÉCNICO Y MANTENIMIENTO DE LA CENTRAL TELEFÓNICA ALCATEL- LUCENT DEL MINISTERIO DE RELACIONES EXTERIORES</t>
  </si>
  <si>
    <t>Concurso Público Nº CP-SM-10-2020-RE-1</t>
  </si>
  <si>
    <r>
      <t>E-BUSINESS DISTRIBUTION PERÚ SA</t>
    </r>
    <r>
      <rPr>
        <b/>
        <sz val="9.5"/>
        <color indexed="8"/>
        <rFont val="Arial"/>
        <family val="2"/>
      </rPr>
      <t xml:space="preserve"> </t>
    </r>
  </si>
  <si>
    <t>28/04/2021</t>
  </si>
  <si>
    <t>CONTRATACIÓN DEL SERVICIO DE TRANSPORTE DE CARGA AÉREA INTERNACIONAL PARA EL PROCESO ELECTORAL 2021</t>
  </si>
  <si>
    <t>CONTRATACIÓN DIRECTA
DIRECTA- PROC-1- 2021- RE- 1</t>
  </si>
  <si>
    <t xml:space="preserve">DHL EXPRESS PERÚ SAC </t>
  </si>
  <si>
    <t>29/04/2021</t>
  </si>
  <si>
    <t>CONTRATACION DEL SERVICIO DE RENOVACION DEL LICENCIAMIENTO DE SOFTWARE DE MARCA HCL</t>
  </si>
  <si>
    <t>Adjudicación Simplificada Nº AS-SM-1-2021-RE-1 (AS 7 2020 RE 2 )</t>
  </si>
  <si>
    <t>INGENIERIA &amp; SOPORTE DATA S.A. - IS/DATA S.A.</t>
  </si>
  <si>
    <t>30/04/2021</t>
  </si>
  <si>
    <t>CONTRATACIÓN DE SERVICIO DE ESPECIALISTAS, ASISTENTES Y APOYO PARA LA UNIDAD DE ADQUISICIONES Y PROGRAMACIÓN DE LA OFICINA DE LOGÍSTICA ÍTEM 2: CONTRATACIÓN DEL SERVICIO DE UN ESPECIALISTA EN CONTRATACIONES DEL ESTADO II PARA LA UNIDAD DE ADQUISICIONES PARA LA OFICINA DE LOGÍSTICA DEL MINISTERIO DE RELACIONES EXTERIORES</t>
  </si>
  <si>
    <t>Adjudicación Simplificada Nº AS-SM-1-2021-RE-1</t>
  </si>
  <si>
    <t>DAVID FERNANDO CALDUA RIVERA</t>
  </si>
  <si>
    <t>13/05/2021</t>
  </si>
  <si>
    <t>CONTRATACIÓN DE SERVICIO DE ESPECIALISTAS, ASISTENTES Y APOYO PARA LA UNIDAD DE ADQUISICIONES Y PROGRAMACIÓN DE LA OFICINA DE LOGÍSTICA ÍTEM 1: CONTRATACIÓN DEL SERVICIO DE UN ESPECIALISTA EN CONTRATACIONES DEL ESTADO I PARA LA UNIDAD DE ADQUISICIONES PARA LA OFICINA DE LOGÍSTICA DEL MINISTERIO DE RELACIONES EXTERIORES</t>
  </si>
  <si>
    <t>LUIS ENRIQUE UNTIVEROS ACUÑA</t>
  </si>
  <si>
    <t>24/05/2021</t>
  </si>
  <si>
    <t xml:space="preserve">CONTRATACIÓN DE SERVICIO DE ESPECIALISTAS, ASISTENTES Y APOYO PARA LA UNIDAD DE ADQUISICIONES Y PROGRAMACIÓN DE LA OFICINA DE LOGÍSTICA – ÍTEM 4: CONTRATACIÓN DEL SERVICIO DE UN ESPECIALISTA EN OPERACIONES PARA EL EQUIPO DE MANTENIMIENTO DE LA UNIDAD DE ADQUISICIONES DE LA OFICINA DE LOGÍSTICA DEL MINISTERIO DE RELACIONES EXTERIORES </t>
  </si>
  <si>
    <t>BRAULIO MIGUEL CERVANTES CAMACHO</t>
  </si>
  <si>
    <t>09/06/2021</t>
  </si>
  <si>
    <t>CONTRATACIÓN DE SERVICIO DE ESPECIALISTAS, ASISTENTES Y APOYO PARA LA UNIDAD DE ADQUISICIONES Y PROGRAMACIÓN DE LA OFICINA DE LOGÍSTICA Ítem 5: CONTRATACIÓN DEL SERVICIO DE UNA PERSONA NATURAL COMO APOYO EN TEMAS ADMINISTRATIVOS PARA LA UNIDAD DE ADQUISICIONES DE LA OFICINA DE LOGÍSTICA DEL MINISTERIO DE RELACIONES EXTERIORES.</t>
  </si>
  <si>
    <t xml:space="preserve">CAROLINA VALVERDE CUEVA </t>
  </si>
  <si>
    <t>14/06/2021</t>
  </si>
  <si>
    <t xml:space="preserve">CONTRATACIÓN DE SERVICIO DE ESPECIALISTAS, ASISTENTES Y APOYO PARA LA UNIDAD DE ADQUISICIONES Y PROGRAMACIÓN DE LA OFICINA DE LOGÍSTICA ÍTEM 3: CONTRATACIÓN DEL SERVICIO DE UN ESPECIALISTA EN CONTRATACIONES DEL ESTADO III PARA LA UNIDAD DE ADQUISICIONES DE LA OFICINA DE LOGÍSTICA DEL MINISTERIO DE RELACIONES EXTERIORES </t>
  </si>
  <si>
    <t xml:space="preserve">JEANETT LOZANO VALDIVIA </t>
  </si>
  <si>
    <t>16/06/2021</t>
  </si>
  <si>
    <t>CONTRATACIÓN DE SERVICIO DE ESPECIALISTAS, ASISTENTES Y APOYO PARA LA UNIDAD DE ADQUISICIONES Y PROGRAMACIÓN DE LA OFICINA DE LOGÍSTICA ÍTEM 6: CONTRATACIÓN DEL SERVICIO DE UN ESPECIALISTA EN PROGRAMACIÓN Y PLANIFICACIÓN DE PROCEDIMIENTOS EN CONTRATACIONES DEL ESTADO PARA LA UNIDAD DE PROGRAMACIÓN DE LA OFICINA DE LOGÍSTICA DEL MINISTERIO DE RELACIONES EXTERIORES</t>
  </si>
  <si>
    <t xml:space="preserve">ANGELA SARAI PERLECHE GUERRERO </t>
  </si>
  <si>
    <t>CONTRATACIÓN DE SERVICIO DE INVENTARIO DE BIENES MUEBLES, INMUEBLES Y CULTURALES DE PROPIEDAD DEL MINISTERIO DE RELACIONES EXTERIORES</t>
  </si>
  <si>
    <t xml:space="preserve">Adjudicación Simplificada Nº AS-SM-13-2020-RE-2 </t>
  </si>
  <si>
    <t xml:space="preserve">LATINO INGENIEROS SAC </t>
  </si>
  <si>
    <t>21/06/2021</t>
  </si>
  <si>
    <t>ADQUISICIÓN DE TELÉFONOS IP PARA EL MINISTERIO DE RELACIONES EXTERIORES</t>
  </si>
  <si>
    <t>Adjudicación Simplificada N° AS-SM-4-2021-RE-1</t>
  </si>
  <si>
    <r>
      <t>E-BUSINESS DISTRIBUTION PERÚ SA</t>
    </r>
    <r>
      <rPr>
        <b/>
        <sz val="11"/>
        <color indexed="8"/>
        <rFont val="Arial"/>
        <family val="2"/>
      </rPr>
      <t xml:space="preserve"> </t>
    </r>
  </si>
  <si>
    <t>12/07/2021</t>
  </si>
  <si>
    <t>CONTRATACIÓN DEL SERVICIO DE 
ANÁLISIS DE LABORATORIO – PRUEBA RÁPIDA COVID 19</t>
  </si>
  <si>
    <t xml:space="preserve">Adjudicación Simplificada Nº AS-SM-2-2021-RE-1 </t>
  </si>
  <si>
    <t xml:space="preserve">SAMA OCUPACIONAL EIRL </t>
  </si>
  <si>
    <t>23/07/2021</t>
  </si>
  <si>
    <t>CONTRATACIÓN DE SERVICIO DE 
UN RESPONSABLE DE MESA DE AYUDA E INFRAESTRUCTURA PARA EL SERVICIO DE EMISIÓN DE PASAPORTES ELECTRÓNICOS</t>
  </si>
  <si>
    <t>Adjudicación Simplificada Nº AS-SM-3-2021-RE-1</t>
  </si>
  <si>
    <t>JAVIER ENRIQUE LANDA RIVERA</t>
  </si>
  <si>
    <t>30/07/2021</t>
  </si>
  <si>
    <t>CONTRATACIÓN DEL SERVICIO DE TRANSPORTE DE CARGA AÉREA INTERNACIONAL – SEGUNDA VUELTA PROCESO ELECTORAL 2021</t>
  </si>
  <si>
    <t>Contratación Directa N° DIRECTA-PROC-2-2021-RE-1</t>
  </si>
  <si>
    <t>12/08/2021</t>
  </si>
  <si>
    <t>CONTRATACIÓN DEL SERVICIO DE MONTAJE DE OBRAS EN LAS GALERIAS DEL CENTRO CULTURAL INCA GARCILASO DEL MINISTERIO DE RELACIONES EXTERIORES</t>
  </si>
  <si>
    <t>Adjudicación Simplificada Nº AS-SM-6-2021-RE-1</t>
  </si>
  <si>
    <t>DAVID MARTIN FLORES CALDERÓN</t>
  </si>
  <si>
    <t>13/08/2021</t>
  </si>
  <si>
    <t>ADQUISICIÓN DE MEDALLAS DE CONDECORACIÓN</t>
  </si>
  <si>
    <t xml:space="preserve">Adjudicación Simplificada Nº AS-SM-5-2021-RE-1 </t>
  </si>
  <si>
    <t>LETICIA HAYDEE GÁRATE MENDOZA</t>
  </si>
  <si>
    <t>26/08/2021</t>
  </si>
  <si>
    <t>ADQUISICIÓN DE PARTES Y PIEZAS PARA COMPUTADORAS DE ESCRITORIO Y REPUESTOS PARA REPARACIÓN DE IMPRESORAS MULTIFUNCIONALES PEQUEÑO, MEDIANO Y ALTO RENDIMIENTO</t>
  </si>
  <si>
    <t xml:space="preserve">Adjudicación Simplificada N° AS-SM-7-2021-RE-1 </t>
  </si>
  <si>
    <r>
      <t>TRADING SERVICE M&amp;A SRL</t>
    </r>
    <r>
      <rPr>
        <b/>
        <sz val="10"/>
        <color indexed="8"/>
        <rFont val="Arial"/>
        <family val="2"/>
      </rPr>
      <t xml:space="preserve"> </t>
    </r>
  </si>
  <si>
    <t>20/09/2021</t>
  </si>
  <si>
    <t>ADQUISICIÓN DE ETIQUETAS AUTOADHESIVAS DE SEGURIDAD PARA LA DIRECCIÓN DE PRIVILEGIOS E INMUNIDADES</t>
  </si>
  <si>
    <t xml:space="preserve">Adjudicación Simplificada N° AS-SM-8-2021-RE-1 </t>
  </si>
  <si>
    <t>29/09/2021</t>
  </si>
  <si>
    <t>CONTRATACIÓN DE SERVICIO DE UN ESPECIALISTA EN REDES Y COMUNICACIONES PARA EL SERVICIO DE EMISIÓN DE PASAPORTES ELECTRÓNICOS</t>
  </si>
  <si>
    <t xml:space="preserve">Adjudicación Simplificada N° AS-SM-10-2021-RE-1 </t>
  </si>
  <si>
    <t xml:space="preserve">CARLOS ALBERTO MANCHEGO AGUIRRE </t>
  </si>
  <si>
    <t>05/10/2021</t>
  </si>
  <si>
    <t xml:space="preserve">CONTRATACIÓN DEL SERVICIO DE UN ANALISTA DACTILOSCÓPICO PARA EL SERVICIO DE EMISIÓN DE PASAPORTES ELECTRÓNICOS 
</t>
  </si>
  <si>
    <t>Adjudicación Simplificada Nº AS-SM-13-2021-RE-1</t>
  </si>
  <si>
    <t xml:space="preserve">ALFONSO LUIS PACHAS ZAPATA </t>
  </si>
  <si>
    <t>18/10/2021</t>
  </si>
  <si>
    <t>CONTRATACIÓN PARA EL SERVICIO DE ELABORACIÓN DE VIDEOS PARA EL CENTRO CULTURAL INCA GARCILASO DEL MINISTERIO DE RELACIONES EXTERIORES</t>
  </si>
  <si>
    <t>Adjudicación Simplificada Nº AS-SM-12-2021-RE-1</t>
  </si>
  <si>
    <t xml:space="preserve">PACTO GESTIÓN COMERCIAL &amp; MARKETING ESTRATÉGICO SAC </t>
  </si>
  <si>
    <t>19/10/2021</t>
  </si>
  <si>
    <t xml:space="preserve">Licitación Pública Nº LP-SM-1-2021-RE-1 </t>
  </si>
  <si>
    <t>THOMAS GREG &amp; SONS DE PERÚ S.A.</t>
  </si>
  <si>
    <t>21/10/2021</t>
  </si>
  <si>
    <t xml:space="preserve">ADQUISICIÓN DE INSUMOS PARA IMPRESORA TÉRMICA
</t>
  </si>
  <si>
    <t xml:space="preserve">Adjudicación Simplificada Nº AS-SM-9-2021-RE-1 </t>
  </si>
  <si>
    <t>SOLUCIONES E INNOVACIÓN TOTALPACK S.A.C.</t>
  </si>
  <si>
    <t>25/10/2021</t>
  </si>
  <si>
    <t>CONTRATACIÓN DEL SERVICIO DE MANTENIMIENTO PREVENTIVO Y CORRECTIVO DE EQUIPOS DE IMPRESIÓN (TINTA, LASER, MATRIZ, TERMICAS), PLOTERS, ESCANER, DUPLICADORES Y COPIADORAS MULTIFUNCIONALES</t>
  </si>
  <si>
    <t xml:space="preserve">Adjudicación Simplificada Nº AS-SM-15-2021-RE-1 </t>
  </si>
  <si>
    <t xml:space="preserve">SOLUCIONES DIGITALES RCHC SAC </t>
  </si>
  <si>
    <t>26/10/2021</t>
  </si>
  <si>
    <t>SERVICIO INTEGRAL DE INTERCONEXIÓN DE NUEVA FIBRA ÓPTICA DE LOS EDIFICIOS DE LA SEDE CENTRAL DEL MINISTERIO DE RELACIONES EXTERIORES</t>
  </si>
  <si>
    <t xml:space="preserve">Adjudicación Simplificada Nº AS-SM-14-2021-RE-1 </t>
  </si>
  <si>
    <r>
      <t>ENERGÍA Y COMUNICACIONES S.A.C.</t>
    </r>
    <r>
      <rPr>
        <sz val="9.5"/>
        <color indexed="8"/>
        <rFont val="Arial"/>
        <family val="2"/>
      </rPr>
      <t xml:space="preserve"> </t>
    </r>
  </si>
  <si>
    <t>05/11/2021</t>
  </si>
  <si>
    <t>ADQUISICIÓN DE COMBUSTIBLE DIESEL B5 S50 PARA LA FLOTA VEHICULAR DEL MINISTERIO DE RELACIONES EXTERIORES</t>
  </si>
  <si>
    <t xml:space="preserve">Subasta Inversa Electrónica Nº SIE-SIE-1-2021-RE-2 </t>
  </si>
  <si>
    <t xml:space="preserve">GRIFO J.H.P. EIRL </t>
  </si>
  <si>
    <t>18/11/2021</t>
  </si>
  <si>
    <t>CONTRATACIÓN DEL SERVICIO DE CONSULTORÍA DE OBRA PARA LA ELABORACIÓN DEL EXPEDIENTE TÉCNICO DE OBRA DEL PROYECTO: MEJORAMIENTO DE LOS SERVICIOS DE CONTROL DE PERSONAS, EQUIPAJES, MERCANCÍAS Y VEHÍCULOS DEL CENTRO NACIONAL DE ATENCIÓN EN FRONTERA (CENAF) IÑAPARI DEL DISTRITO DE IÑAPARI, PROVINCIA DE TAHUAMANU, DEPARTAMENTO DE MADRE DE DIOS</t>
  </si>
  <si>
    <t xml:space="preserve">Concurso Público Nº CP-SM-2-2021-RE-1 </t>
  </si>
  <si>
    <t xml:space="preserve">CONSORCIO SV INGENIEROS conformado por el señor JUAN IRWIN POMA PUMACANCHARI y  ANTONIO SÁNCHEZ HORNEROS GÓMEZ quien se encuentra debidamente representado por el señor MIGUEL ÁNGEL MORÁN PÉREZ </t>
  </si>
  <si>
    <t>CONTRATACIÓN DE SERVICIO DE RENOVACIÓN DE LICENCIAS Y SOPORTE DE EQUIPOS IMPERVA FIREWALL DE BASE DE DATOS</t>
  </si>
  <si>
    <t>Adjudicación Simplificada Nº AS-SM-20-2021-RE-1</t>
  </si>
  <si>
    <r>
      <t>SECURESOFT CORPORATION SAC</t>
    </r>
    <r>
      <rPr>
        <sz val="10"/>
        <color indexed="8"/>
        <rFont val="Arial"/>
        <family val="2"/>
      </rPr>
      <t xml:space="preserve"> </t>
    </r>
  </si>
  <si>
    <t>29/11/2021</t>
  </si>
  <si>
    <t>CONTRATACIÓN DEL SERVICIO DE RENOVACIÓN DE SOPORTE Y MANTENIMIENTO DE EQUIPOS DE AIRE ACONDICIONADO DE PRECISIÓN</t>
  </si>
  <si>
    <t xml:space="preserve">Adjudicación Simplificada Nº AS-SM-16-2021-RE-1 </t>
  </si>
  <si>
    <t xml:space="preserve">ILLAPAY ENERGY S.A.C.  </t>
  </si>
  <si>
    <t>3/12/2021</t>
  </si>
  <si>
    <t>ADQUISICIÓN DE EQUIPAMIENTO BÁSICO PARA LA COMUNICACIÓN DE NETWORKING</t>
  </si>
  <si>
    <t xml:space="preserve">Adjudicación Simplificada Nº AS-SM-18-2021-RE-1 </t>
  </si>
  <si>
    <t>REDES Y SERVICIOS S.A.C</t>
  </si>
  <si>
    <t>7/12/2021</t>
  </si>
  <si>
    <t>CONTRATACIÓN DEL SERVICIO DE CONSULTORÍA  
PARA LA SUPERVISIÓN DE LA ELABORACIÓN DEL ESTUDIO DEFINITIVO DE LA PLATAFORMA FLOTANTE DEL CENTRO NACIONAL DE ATENCIÓN EN FRONTERA – CENAF SANTA ROSA</t>
  </si>
  <si>
    <t xml:space="preserve">Adjudicación Simplificada Nº AS-SM-21-2021-RE-1 derivada del Concurso Público N° CP-SM-1-2021-RE-1 </t>
  </si>
  <si>
    <r>
      <t>CORPORACIÓN ALTAMAR S.A.</t>
    </r>
    <r>
      <rPr>
        <sz val="9.5"/>
        <color indexed="8"/>
        <rFont val="Arial"/>
        <family val="2"/>
      </rPr>
      <t xml:space="preserve"> </t>
    </r>
  </si>
  <si>
    <t>15/12/2021</t>
  </si>
  <si>
    <t>ADQUISICION DE COMBUSTIBLE GASOHOL 97 PLUS PARA LA FLOTA VEHICULAR DEL MINISTERIO DE RELACIONES EXTERIORES</t>
  </si>
  <si>
    <t xml:space="preserve">Subasta Inversa Electrónica Nº SIE-SIE-2-2021-RE-1 </t>
  </si>
  <si>
    <t xml:space="preserve">GRIFO J.H.P. E.I.R.L. </t>
  </si>
  <si>
    <t>17/12/2021</t>
  </si>
  <si>
    <t>ADQUISICIÓN DE EQUIPAMIENTO PARA LA SOLUCIÓN DE RED INALÁMBRICA DEL MINISTERIO DE RELACIONES EXTERIORES</t>
  </si>
  <si>
    <t xml:space="preserve">Adjudicación Simplificada Nº AS-SM-22-2021-RE-1 </t>
  </si>
  <si>
    <t xml:space="preserve"> REDES Y SERVICIOS S.A.C. </t>
  </si>
  <si>
    <t>20/12/2021</t>
  </si>
  <si>
    <t>CONTRATACIÓN DEL SERVICIO DE CONSULTORÍA PARA LA ELABORACIÓN DEL ESTUDIO DEFINITIVO DE LA PLATAFORMA FLOTANTE DEL CENTRO NACIONAL DE ATENCIÓN EN FRONTERA – CENAF SANTA ROSA</t>
  </si>
  <si>
    <t xml:space="preserve">Adjudicación Simplificada Nº AS-SM-11-2021-RE-3 </t>
  </si>
  <si>
    <t xml:space="preserve">J &amp; J SOLUCIONES E INGENIERÍA GLOBAL S.A.C. </t>
  </si>
  <si>
    <t>CONTRATACIÓN DEL SERVICIO DE CONSULTORÍA DE OBRA PARA LA SUPERVISIÓN DE LA ELABORACIÓN DEL EXPEDIENTE TÉCNICO DE OBRA DEL PROYECTO: MEJORAMIENTO DE LOS SERVICIOS DE CONTROL DE PERSONAS, EQUIPAJES, MERCANCÍAS Y VEHÍCULOS DEL CENTRO NACIONAL DE ATENCIÓN EN FRONTERA (CENAF) IÑAPARI DEL DISTRITO DE IÑAPARI- PROVINCIA DE TAHUAMANU – DEPARTAMENTO DE MADRE DE DIOS</t>
  </si>
  <si>
    <t xml:space="preserve">Adjudicación Simplificada Nº AS-SM-19-2021-RE-1 </t>
  </si>
  <si>
    <t xml:space="preserve">CONSORCIO TEDCONST : TEDCONST CONTRATISTAS GENERALES S.A.C.  Y CUYA INGENIEROS S.A.C. </t>
  </si>
  <si>
    <t>CONTRATACIÓN DE SERVICIO DE VIGILANCIA Y SEGURIDAD INTEGRAL DEL MINISTERIO DE RELACIONES EXTERIORES SEDE LIMA</t>
  </si>
  <si>
    <t>Concurso Público Nº CP-SM-4-2021-RE-1</t>
  </si>
  <si>
    <t xml:space="preserve">CONSORCIO SEPROMIR S.A.C. - CONTROL VIGILANCIA INTEGRAL MAX S.R.L. - SERVICIOS DE SEGURIDAD EQUS S.A.C. </t>
  </si>
  <si>
    <t>CONTRATACIÓN DE SERVICIO DE ALMACENAJE Y CUSTODIA DE BIENES PATRIMONIALES</t>
  </si>
  <si>
    <t xml:space="preserve">Adjudicación Simplificada Nº AS-SM-24-2021-RE-1 </t>
  </si>
  <si>
    <t xml:space="preserve">ATOP EXPRESS S.A.C. </t>
  </si>
  <si>
    <t>CONTRATACIÓN DE SERVICIO DE MANTENIMIENTO PREVENTIVO DE LOS EQUIPOS DE AIRE ACONDICIONADO Y VENTILACIÓN MECÁNICA DEL MINISTERIO DE RELACIONES EXTERIORES</t>
  </si>
  <si>
    <t xml:space="preserve">Adjudicación Simplificada Nº AS-SM-23-2021-RE-1 </t>
  </si>
  <si>
    <t xml:space="preserve">SISTEMA DE CLIMATIZACIÓN Y REFRIGERACIÓN S.A.C. </t>
  </si>
  <si>
    <t>CONTRATACIÓN DEL SERVICIO DE CONSULTORÍA  
EN GENERAL PARA LA FORMULACIÓN DEL ESTUDIO DE PREINVERSIÓN A NIVEL DE PERFIL: “MEJORAMIENTO DEL SERVICIO DE INVESTIGACIÓN DE LA ESTACIÓN CIENTÍFICA ANTÁRTICA MACHU PICCHU (ECAMP) EN LA ISLA REY JORGE EN LA ANTÁRTIDA</t>
  </si>
  <si>
    <t xml:space="preserve">Concurso Público N° CP-SM-3-2021-RE-1 </t>
  </si>
  <si>
    <t xml:space="preserve">CONSORCIO ANTÁRTIDA conformado por JS CONSULTORES EMPRESARIALES S.A.C. , JULISSA SOTIL CHÁVEZ , ROXANA CONDORI MAMANI  y EDWIN CRUZ CRUZ </t>
  </si>
  <si>
    <t>CONTRATACIÓN DEL SERVICIO DE PÓLIZAS SEGUROS PATRIMONIALES</t>
  </si>
  <si>
    <t xml:space="preserve">Concurso Público Nº CP-SM-5-2021-RE-1 </t>
  </si>
  <si>
    <t>MAPFRE PERÚ COMPAÑÍA DE SEGUROS Y REASEGUROS S.A.</t>
  </si>
  <si>
    <t>CONTRATACIÓN DEL SERVICIO DE MANTENIMIENTO PREVENTIVO DE LOS VEHÍCULOS ECOLÓGICOS MARCA LEXUS DEL MINISTERIO DE RELACIONES EXTERIORES</t>
  </si>
  <si>
    <t xml:space="preserve">Contratación Directa Nº DIRECTA-PROC-3-2021-RE-1 </t>
  </si>
  <si>
    <t xml:space="preserve">MITSUI AUTOMOTRIZ S.A. </t>
  </si>
  <si>
    <t>CONTRATACIÓN DE SERVICIO DE
MANTENIMIENTO Y CONSERVACIÓN DE ARTESONADOS, PUERTAS, VENTANAS, ORNAMENTOS Y BALAUSTRADAS DE MADERA DEL PALACIO DE TORRE TAGLE</t>
  </si>
  <si>
    <t xml:space="preserve">Adjudicación Simplificada Nº AS-SM-28-2021-RE-1 </t>
  </si>
  <si>
    <t xml:space="preserve">QHAPAQ ÑAN S.A.C. </t>
  </si>
  <si>
    <t>CONTRATACIÓN DE SERVICIO DE
VALES DE CONSUMO PARA EL PERSONAL DE LOS REGÍMENES LABORALES DECRETO LEGISLATIVO N° 276 Y N° 1057 DEL MINISTERIO DE RELACIONES EXTERIORES</t>
  </si>
  <si>
    <t>Adjudicación Simplificada Nº AS-SM-30-2021-RE-1</t>
  </si>
  <si>
    <t>CENCOSUD RETAIL PERÚ S.A.</t>
  </si>
  <si>
    <t xml:space="preserve">Adjudicación Simplificada Nº AS-SM-29-2021-RE-1 </t>
  </si>
  <si>
    <t xml:space="preserve">188,500.00 </t>
  </si>
  <si>
    <t xml:space="preserve">CONSORCIO AUDITORES CORPORATIVOS S.A.C. – JM BUSINESS MANAGEMENT S.A.C. conformado por AUDITORES CORPORATIVOS S.A.C. y JM BUSINESS MANAGEMENT S.A.C., </t>
  </si>
  <si>
    <t>06/01/2022</t>
  </si>
  <si>
    <t>CONTRATACIÓN DE SERVICIO DE MANEJO DE INFORMACIÓN DE NOTICIAS SOBRE TEMAS RELEVANTES A LA POLÍTICA EXTERIOR PARA LA OFICINA GENERAL DE COMUNICACIÓN DEL MINISTERIO DE RELACIONES EXTERIORES</t>
  </si>
  <si>
    <t xml:space="preserve">Adjudicación Simplificada Nº AS-SM-26-2021-RE-1 </t>
  </si>
  <si>
    <t>36,300.00</t>
  </si>
  <si>
    <t xml:space="preserve">DP COMUNICACIONES S.A.C. </t>
  </si>
  <si>
    <t>07/01/2022</t>
  </si>
  <si>
    <t xml:space="preserve">CONTRATACIÓN DEL SERVICIO DE UN ESPECIALISTA EN REDES Y COMUNICACIONES PARA EL SERVICIO DE EMISIÓN DE PASAPORTES ELECTRÓNICOS Y UN RESPONSABLE DE MESA DE AYUDA E INFRAESTRUCTURA ítem 1: Contratación del servicio de un especialista en redes y comunicaciones para el servicio de emisión de pasaportes electrónicos  
</t>
  </si>
  <si>
    <t xml:space="preserve">Adjudicación Simplificada Nº AS-SM-34-2021-RE-1 </t>
  </si>
  <si>
    <t xml:space="preserve">96,000.00 </t>
  </si>
  <si>
    <t>CARLOS ALBERTO MANCHEGO AGUIRRE</t>
  </si>
  <si>
    <t>14/01/2022</t>
  </si>
  <si>
    <t xml:space="preserve">CONTRATACIÓN DEL SERVICIO DE UN ESPECIALISTA EN REDES Y COMUNICACIONES PARA EL SERVICIO DE EMISIÓN DE PASAPORTES ELECTRÓNICOS Y UN RESPONSABLE DE MESA DE AYUDA E INFRAESTRUCTURA ítem 2: Contratación del servicio de un responsable de mesa de ayuda e infraestructura para el servicio de emisión de pasaportes electrónicos
</t>
  </si>
  <si>
    <t>156,000.00</t>
  </si>
  <si>
    <t>25/01/2022</t>
  </si>
  <si>
    <t>CONTRATACIÓN DEL SERVICIO DE MANTENIMIENTO CORRECTIVO DEL VEHÍCULO (LEXUS MODELO LS600HL) DE LA FLOTA DEL MINISTERIO DE RELACIONES EXTERIORES</t>
  </si>
  <si>
    <t xml:space="preserve">Contratación Directa Nº DIRECTA- PROC-4-2021-RE-1 </t>
  </si>
  <si>
    <t xml:space="preserve">61,263.09 </t>
  </si>
  <si>
    <t>26/01/2022</t>
  </si>
  <si>
    <r>
      <t xml:space="preserve">CONTRATACIÓN DE SERVICIO DE ESPECIALISTAS DE LA OFICINA DE LOGÍSTICA </t>
    </r>
    <r>
      <rPr>
        <u/>
        <sz val="9"/>
        <color rgb="FF000000"/>
        <rFont val="Arial"/>
        <family val="2"/>
      </rPr>
      <t>ÍTEM 1</t>
    </r>
    <r>
      <rPr>
        <sz val="9"/>
        <color rgb="FF000000"/>
        <rFont val="Arial"/>
        <family val="2"/>
      </rPr>
      <t xml:space="preserve">: CONTRATACIÓN DEL SERVICIO DE UN ESPECIALISTA EN CONTRATACIONES DEL ESTADO - I PARA LA UNIDAD DE ADQUISICIONES DE LA OFICINA DE LOGÍSTICA DEL MINISTERIO DE RELACIONES EXTERIORES </t>
    </r>
  </si>
  <si>
    <t>Adjudicación Simplificada Nº AS-SM-35-2021-RE-1</t>
  </si>
  <si>
    <t>78,000.00</t>
  </si>
  <si>
    <t>31/01/2022</t>
  </si>
  <si>
    <t>CONTRATACIÓN DE SERVICIO DE ESPECIALISTAS DE LA OFICINA DE LOGÍSTICA ÍTEM 2: CONTRATACIÓN DEL SERVICIO DE UN ESPECIALISTA EN CONTRATACIONES DEL ESTADO - II PARA LA UNIDAD DE ADQUISICIONES DE LA OFICINA DE LOGÍSTICA DEL MINISTERIO DE RELACIONES EXTERIORES</t>
  </si>
  <si>
    <t>CONTRATACIÓN DE SERVICIO DE ESPECIALISTAS DE LA OFICINA DE LOGÍSTICA ÍTEM 4: CONTRATACIÓN DEL SERVICIO DE UN ESPECIALISTA EN OPERACIONES PARA EL EQUIPO DE MANTENIMIENTO DE LA UNIDAD DE ADQUISICIONES DE LA OFICINA DE LOGÍSTICA DEL MINISTERIO DE RELACIONES EXTERIORES</t>
  </si>
  <si>
    <t>CONTRATACIÓN DEL SERVICIO DE ANÁLISIS DE LABORATORIO – PRUEBA RÁPIDA CUALITATIVA DE DETECCIÓN DE ANTÍGENO COVID-19</t>
  </si>
  <si>
    <t>Adjudicación Simplificada Nº AS-SM-36-2021-RE-1</t>
  </si>
  <si>
    <t xml:space="preserve">77,064.75 </t>
  </si>
  <si>
    <t xml:space="preserve">DIRECCIÓN Y GESTIÓN EN SALUD S.A.C. </t>
  </si>
  <si>
    <t>CONTRATACIÓN DEL SERVICIO DE UN (A) ESPECIALISTA EN ENFERMERÍA EN SALUD OCUPACIONAL PARA LA OFICINA DE SERVICIOS Y BIENESTAR DEL PERSONAL</t>
  </si>
  <si>
    <t xml:space="preserve">Adjudicación Simplificada Nº AS-SM-37-2021-RE-1 </t>
  </si>
  <si>
    <t xml:space="preserve">46,800.00 </t>
  </si>
  <si>
    <t xml:space="preserve">NOELIA BANEZZA ARMAS COLONIA </t>
  </si>
  <si>
    <t>01/02/2022</t>
  </si>
  <si>
    <t>CONTRATACIÓN DE SERVICIO DE ESPECIALISTAS DE LA OFICINA DE LOGÍSTICA ÍTEM 3: CONTRATACIÓN DEL SERVICIO DE UN ESPECIALISTA EN CONTRATACIONES DEL ESTADO - III PARA LA UNIDAD DE ADQUISICIONES DE LA OFICINA DE LOGÍSTICA DEL MINISTERIO DE RELACIONES EXTERIORES</t>
  </si>
  <si>
    <t>08/02/2022</t>
  </si>
  <si>
    <t xml:space="preserve">CONTRATACIÓN DE SERVICIO DE ESPECIALISTAS DE LA OFICINA DE LOGÍSTICA ÍTEM 5: CONTRATACIÓN DEL SERVICIO DE UN ESPECIALISTA EN PROGRAMACIÓN Y PLANIFICACIÓN DE PROCEDIMIENTOS EN CONTRATACIONES DEL ESTADO PARA LA UNIDAD DE PROGRAMACIÓN DE LA OFICINA DE LOGÍSTICA DEL MINISTERIO DE RELACIONES EXTERIORES </t>
  </si>
  <si>
    <t xml:space="preserve">60,000.00 </t>
  </si>
  <si>
    <t>10/02/2022</t>
  </si>
  <si>
    <t xml:space="preserve">CONTRATACIÓN DEL SERVICIO DE ALMACENAMIENTO Y CUSTODIA DE DOCUMENTOS, LIBROS, PUBLICACIONES Y BACKUP INSTITUCIONAL DEL ARCHIVO CENTRAL, BIBLIOTECA CENTRAL RAÚL PORRAS BARRENECHEA Y OFICINA DE TECNOLOGÍAS DE LA INFORMACIÓN DEL MINISTERIO DE RELACIONES EXTERIORES
</t>
  </si>
  <si>
    <t>Adjudicación Simplificada Nº AS-SM-38-2021-RE-1</t>
  </si>
  <si>
    <t xml:space="preserve">223,184.00 </t>
  </si>
  <si>
    <t xml:space="preserve">IRON MOUNTAIN PERÚ S.A. </t>
  </si>
  <si>
    <t>21/02/2022</t>
  </si>
  <si>
    <t>CONTRATACIÓN DEL SERVICIO DE CONSULTORÍA EN GENERAL PARA LA SUPERVISIÓN DE LA ELABORACIÓN DE LA FORMULACIÓN DEL ESTUDIO DE PRE- INVERSIÓN A NIVEL DE PERFIL: MEJORAMIENTO DEL SERVICIO DE INVESTIGACIÓN DE LA ESTACIÓN CIENTÍFICA ANTÁRTICA MACHU PICCHU (ECAMP) EN LA ISLA REY JORGE EN LA ANTÁRTIDA</t>
  </si>
  <si>
    <t>Adjudicación Simplificada N° AS-SM-31-2021-RE-1</t>
  </si>
  <si>
    <t xml:space="preserve">234,900.00 </t>
  </si>
  <si>
    <t xml:space="preserve">KALLPA CONSULTORÍA Y PROYECTOS E.I.R.L. </t>
  </si>
  <si>
    <t>23/02/2022</t>
  </si>
  <si>
    <t>CONTRATACIÓN DEL SERVICIO DE TELEFONÍA MÓVIL PARA EL MRE</t>
  </si>
  <si>
    <t xml:space="preserve">Concurso Público Nº CP-SM-7-2021-RE-1 </t>
  </si>
  <si>
    <t xml:space="preserve">2´581,074.00 </t>
  </si>
  <si>
    <t xml:space="preserve">AMÉRICA MÓVIL PERÚ S.A.C. </t>
  </si>
  <si>
    <t>02/03/2022</t>
  </si>
  <si>
    <t>ADQUISICIÓN DEL EQUIPAMIENTO DE CONTROL DE ACCESO DE RED INALÁMBRICO</t>
  </si>
  <si>
    <t xml:space="preserve">Adjudicación Simplificada Nº AS-SM-33-2021-RE-1 </t>
  </si>
  <si>
    <t xml:space="preserve">188,000.00 </t>
  </si>
  <si>
    <t xml:space="preserve">REDES Y SERVICIOS S.A.C. </t>
  </si>
  <si>
    <t>08/03/2022</t>
  </si>
  <si>
    <t>CONTRATACIÓN DEL SERVICIO DE ARRENDAMIENTO DE LA RESIDENCIA DEL DIRECTOR ODE EN TRUJILLO</t>
  </si>
  <si>
    <t>Contratación Directa N° DIRECTA-PROC-1-2022-RE-1</t>
  </si>
  <si>
    <t>44,800.00</t>
  </si>
  <si>
    <t xml:space="preserve">ELIZABETH ARMAS MENDEZ DE LEDESMA y su cónyuge JORGE LUIS LEDESMA GASTAÑADUI  </t>
  </si>
  <si>
    <t>14/03/2022</t>
  </si>
  <si>
    <t xml:space="preserve">CONTRATACIÓN DEL SERVICIO DE ARRENDAMIENTO DE RESIDENCIA DEL DIRECTOR ODE EN CUSCO
</t>
  </si>
  <si>
    <t>Contratación Directa N° DIRECTA-PROC-2-2022-RE-1</t>
  </si>
  <si>
    <t>42,000.00</t>
  </si>
  <si>
    <t xml:space="preserve">RUBEN CARLOS ORELLANA NEIRA, y su cónyuge la señora LAURA NELLY RODRIGUEZ RIVAS DE ORELLANA </t>
  </si>
  <si>
    <t>CONTRATACIÓN DEL SERVICIO DE EJECUCIÓN DE INTERVENCIONES ESPECIALIZADAS DE RESTAURACIÓN EN EL PISO DE LA TERRAZA DEL PALACIO DE TORRE TAGLE</t>
  </si>
  <si>
    <t xml:space="preserve">Adjudicación Simplificada Nº AS-SM-39-2021-RE-1 </t>
  </si>
  <si>
    <t xml:space="preserve">150,000.00 </t>
  </si>
  <si>
    <t>28/03/2022</t>
  </si>
  <si>
    <t>CONTRATACIÓN DEL SERVICIO DE ARRENDAMIENTO DE RESIDENCIA PARA EL DIRECTOR DE LA ODE EN CHACHAPOYAS - AMAZONAS</t>
  </si>
  <si>
    <t>Contratación Directa N° DIRECTA-PROC-3-2022-RE-1</t>
  </si>
  <si>
    <t>46,800.00</t>
  </si>
  <si>
    <t xml:space="preserve">HILDA ANTONIETA ZUBIATE RUBIO y su cónyuge el señor PEDRO CORONEL LEIVA, </t>
  </si>
  <si>
    <t>29/03/2022</t>
  </si>
  <si>
    <t>CONTRATACIÓN DEL SERVICIO DE 
PÓLIZAS DE SEGURO MÉDICO FAMILIAR PERSONAL</t>
  </si>
  <si>
    <t>Concurso Público Nº CP-SM-6-2021-RE-1</t>
  </si>
  <si>
    <t xml:space="preserve"> 5´080,110.30 </t>
  </si>
  <si>
    <t>31/03/2022</t>
  </si>
  <si>
    <t>CONTRATACIÓN DE SERVICIO ESPECIALIZADO EN ARTE PARA EL CENTRO CULTURAL INCA GARCILASO DEL MINISTERIO DE RELACIONES EXTERIORES</t>
  </si>
  <si>
    <t xml:space="preserve">Adjudicación Simplificada Nº AS-SM-4-2022-RE-1 </t>
  </si>
  <si>
    <t xml:space="preserve">37,500.00 </t>
  </si>
  <si>
    <t xml:space="preserve">JHONNY LUIS SIHUACOLLO MAMANI </t>
  </si>
  <si>
    <t>04/04/2022</t>
  </si>
  <si>
    <t>CONTRATACIÓN DE SERVICIO DE SUSCRIPCIÓN ANUAL A ESTUDIOS DE INDICADORES DE COSTO DE VIDA PARA EL MINISTERIO DE RELACIONES EXTERIORES</t>
  </si>
  <si>
    <t xml:space="preserve">Adjudicación Simplificada Nº AS-SM-2-2022-RE-1 </t>
  </si>
  <si>
    <t>49,500.00</t>
  </si>
  <si>
    <t xml:space="preserve">MERCER (COLOMBIA) LTDA SUCURSAL PERÚ </t>
  </si>
  <si>
    <t>05/04/2022</t>
  </si>
  <si>
    <t>CONTRATACIÓN DE SERVICIO DE UN ANALISTA CONTABLE PARA LA UNIDAD DE CONTABILIDAD DE LA OFICINA DE FINANZAS DEL MINISTERIO DE RELACIONES EXTERIORES</t>
  </si>
  <si>
    <t xml:space="preserve">Adjudicación Simplificada Nº AS-SM-5-2022-RE-1 </t>
  </si>
  <si>
    <t>48,000.00</t>
  </si>
  <si>
    <t xml:space="preserve">ODON POLINARIO PAUCAR HUAMÁN </t>
  </si>
  <si>
    <t>8/04/2022</t>
  </si>
  <si>
    <t xml:space="preserve">Adjudicación Simplificada Nº AS-SM-8-2022-RE-1 </t>
  </si>
  <si>
    <t>88,460.00</t>
  </si>
  <si>
    <t>ADQUISICIÓN DE MEDALLAS DE CONDECORACIÓN PARA EL MINISTERIO DE RELACIONES EXTERIORES</t>
  </si>
  <si>
    <t xml:space="preserve">Adjudicación Simplificada Nº AS-SM-7-2022-RE-1 </t>
  </si>
  <si>
    <t xml:space="preserve">69,670.00 </t>
  </si>
  <si>
    <t>13/04/2022</t>
  </si>
  <si>
    <t>CONTRATACIÓN DEL SERVICIO DE 
UN ESPECIALISTA EN PROYECTOS DE INVERSIÓN PÚBLICA PARA LA DIRECCIÓN DE DESARROLLO E INTEGRACIÓN FRONTERIZA DEL MINISTERIO DE RELACIONES EXTERIORES</t>
  </si>
  <si>
    <t>Adjudicación Simplificada Nº AS-SM-40-2021-RE-2</t>
  </si>
  <si>
    <t>100,000.00</t>
  </si>
  <si>
    <t>GERALD CLAY BURGOS ALVAREZ</t>
  </si>
  <si>
    <t>20/04/2022</t>
  </si>
  <si>
    <t>CONTRATACIÓN DE SERVICIO DE UN (1) ESPECIALISTA EN INFRAESTRUCTURA DE NETWORKING PARA LA UNIDAD DE REDES E INFRAESTRUCTURA DE LA OFICINA DE TECNOLOGÍAS DE LA INFORMACIÓN -SERVICIO DE SOPORTE Y MANTENIMIENTO DE SISTEMA NETWORKING</t>
  </si>
  <si>
    <t xml:space="preserve">Adjudicación Simplificada Nº AS-SM-1-2022-RE-2 </t>
  </si>
  <si>
    <t>60,000.00</t>
  </si>
  <si>
    <t xml:space="preserve">FRANKLIN AMADEO QUILLATUPA VICENTE  </t>
  </si>
  <si>
    <t>22/04/2022</t>
  </si>
  <si>
    <t>CONTRATACIÓN DE SERVICIO DE
UN (1) ASISTENTE ADMINISTRATIVO PARA LA OFICINA DE SERVICIOS Y BIENESTAR DEL PERSONAL DEL MINISTERIO DE RELACIONES EXTERIORES</t>
  </si>
  <si>
    <t xml:space="preserve">Adjudicación Simplificada Nº AS-SM-6-2022-RE-1 </t>
  </si>
  <si>
    <t>MARÍA DEL PILAR VÁSQUEZ JULIAN DE CHONLON</t>
  </si>
  <si>
    <t>26/04/2022</t>
  </si>
  <si>
    <t>CONTRATACIÓN DEL SERVICIO DE ARRENDAMIENTO DE LA OFICINA ODE PUERTO MALDONADO</t>
  </si>
  <si>
    <t xml:space="preserve">Contratación Directa N° DIRECTA-PROC-4-2022-RE-1 </t>
  </si>
  <si>
    <t>58,800.00</t>
  </si>
  <si>
    <t>GLADIZ UGARTE SOLIS y su cónyuge el señor GUILLERMO FEDERICO DEL ÁGUILA ZÚÑIGA</t>
  </si>
  <si>
    <t>11/05/2022</t>
  </si>
  <si>
    <t>CONTRATACIÓN DE SERVICIO DE UN (1) ASISTENTE ADMINISTRATIVO PARA LA OFICINA DESCONCENTRADA DEL MINISTERIO DE RELACIONES EXTERIORES EN TRUJILLO</t>
  </si>
  <si>
    <t xml:space="preserve">Adjudicación Simplificada Nº AS-SM-11-2022-RE-1 </t>
  </si>
  <si>
    <t>37,200.00</t>
  </si>
  <si>
    <t xml:space="preserve">DORIS ADITA PRETEL TRUJILLO </t>
  </si>
  <si>
    <t>12/05/2022</t>
  </si>
  <si>
    <t>CONTRATACIÓN DE SERVICIO DE ELABORACIÓN DE VIDEOS PARA EL CENTRO CULTURAL INCA GARCILASO DEL MINISTERIO DE RELACIONES EXTERIORES</t>
  </si>
  <si>
    <t xml:space="preserve">Adjudicación Simplificada Nº AS-SM-10-2022-RE-1 </t>
  </si>
  <si>
    <t>39,719.52</t>
  </si>
  <si>
    <t xml:space="preserve">ALL BUSINESS SELECT SOLUTIONS S.A.C. </t>
  </si>
  <si>
    <t>19/05/2022</t>
  </si>
  <si>
    <t>CONTRATACIÓN DEL SERVICIO DE COCHERA PARA VEHÍCULOS PESADOS DE LA FLOTA VEHICULAR DEL MINISTERIO DE RELACIONES EXTERIORES</t>
  </si>
  <si>
    <t xml:space="preserve">Adjudicación Simplificada Nº AS-SM-25-2021-RE-3 </t>
  </si>
  <si>
    <t>87,384.00</t>
  </si>
  <si>
    <t xml:space="preserve">LOS PORTALES ESTACIONAMIENTOS OPERADORA S.A. </t>
  </si>
  <si>
    <t>CONTRATACIÓN DE SERVICIO DE
UN (1) ASISTENTE LEGAL PARA LA OFICINA GENERAL DE RECURSOS HUMANOS DEL MINISTERIO DE RELACIONES EXTERIORES</t>
  </si>
  <si>
    <t xml:space="preserve">Adjudicación Simplificada Nº AS-SM-9-2022-RE-1 </t>
  </si>
  <si>
    <t xml:space="preserve">50,400.00 </t>
  </si>
  <si>
    <t xml:space="preserve">LLUBITZA MARÍA DEL ROSARIO VILLARREAL NIÑO </t>
  </si>
  <si>
    <t xml:space="preserve">ADQUISICIÓN DE PARTES Y PIEZAS PARA COMPUTADORAS DE ESCRITORIO Y REPUESTOS PARA REPARACIÓN DE IMPRESORAS MULTIFUNCIONALES PEQUEÑO, MEDIANO Y ALTO RENDIMIENTO
</t>
  </si>
  <si>
    <t xml:space="preserve">Adjudicación Simplificada Nº AS-SM-18-2022-RE-1 </t>
  </si>
  <si>
    <t>165,517.00</t>
  </si>
  <si>
    <t>SOLUCIONES DIGITALES RCHC S.A.C.</t>
  </si>
  <si>
    <t>20/05/2022</t>
  </si>
  <si>
    <t>CONTRATACIÓN DEL SERVICIO DE COCHERA PARA VEHÍCULOS LIGEROS DE LA FLOTA VEHICULAR DEL MINISTERIO DE RELACIONES EXTERIORES</t>
  </si>
  <si>
    <t>Adjudicación Simplificada Nº AS-SM-15-2022-RE-1</t>
  </si>
  <si>
    <t>240,000.00</t>
  </si>
  <si>
    <t>23/05/2022</t>
  </si>
  <si>
    <t>CONTRATACIÓN DE SERVICIO DE OCHO (8) SECTORISTAS PARA LA UNIDAD DE REVISIÓN DE CUENTAS DE LA OFICINA DE GESTIÓN DEL SERVICIO EXTERIOR DE LA OFICINA GENERAL DE ADMINISTRACIÓN DEL MINISTERIO DE RELACIONES EXTERIORES ÍTEM 7: CONTRATACIÓN DEL SERVICIO DE UN (1) SECTORISTA VII PARA LA UNIDAD DE REVISIÓN DE CUENTAS DE LA OFICINA DE GESTIÓN DEL SERVICIO EXTERIOR DE LA OFICINA GENERAL DE ADMINISTRACIÓN DEL MINISTERIO DE RELACIONES EXTERIORES</t>
  </si>
  <si>
    <t xml:space="preserve">Adjudicación Simplificada Nº AS-SM-14-2022-RE-1 </t>
  </si>
  <si>
    <t xml:space="preserve">44,400.00 </t>
  </si>
  <si>
    <t xml:space="preserve">RONNY FRANK LAURA PORTUGAL </t>
  </si>
  <si>
    <t>27/05/2022</t>
  </si>
  <si>
    <t xml:space="preserve">CONTRATACIÓN DE SERVICIO DE OCHO (8) SECTORISTAS PARA LA UNIDAD DE REVISIÓN DE CUENTAS DE LA OFICINA DE GESTIÓN DEL SERVICIO EXTERIOR DE LA OFICINA GENERAL DE ADMINISTRACIÓN DEL MINISTERIO DE RELACIONES EXTERIORES ÍTEM 3: CONTRATACIÓN DEL SERVICIO DE UN (1) SECTORISTA III PARA LA UNIDAD DE REVISIÓN DE CUENTAS DE LA OFICINA DE GESTIÓN DEL SERVICIO EXTERIOR DE LA OFICINA GENERAL DE ADMINISTRACIÓN DEL MINISTERIO DE RELACIONES EXTERIORES  </t>
  </si>
  <si>
    <t xml:space="preserve">CLAUDIA GALLEGOS OCHARAN </t>
  </si>
  <si>
    <t>30/05/2022</t>
  </si>
  <si>
    <t xml:space="preserve">CONTRATACIÓN DE SERVICIO DE OCHO (8) SECTORISTAS PARA LA UNIDAD DE REVISIÓN DE CUENTAS DE LA OFICINA DE GESTIÓN DEL SERVICIO EXTERIOR DE LA OFICINA GENERAL DE ADMINISTRACIÓN DEL MINISTERIO DE RELACIONES EXTERIORES ÍTEM 6: CONTRATACIÓN DEL SERVICIO DE UN (1) SECTORISTA VI PARA LA UNIDAD DE REVISIÓN DE CUENTAS DE LA OFICINA DE GESTIÓN DEL SERVICIO EXTERIOR DE LA OFICINA GENERAL DE ADMINISTRACIÓN DEL MINISTERIO DE RELACIONES EXTERIORES </t>
  </si>
  <si>
    <t xml:space="preserve">ROBERTO FERNANDO MENDOZA SAMAMÉ </t>
  </si>
  <si>
    <t>ADQUISICIÓN DE SUMINISTROS DE PROCESAMIENTO DE DATOS</t>
  </si>
  <si>
    <t xml:space="preserve">Adjudicación Simplificada Nº AS-SM-19-2022-RE-1 </t>
  </si>
  <si>
    <t xml:space="preserve">65,426.33 </t>
  </si>
  <si>
    <t>TRADING SERVICE M&amp;A S.R.L.</t>
  </si>
  <si>
    <t xml:space="preserve">CONTRATACIÓN DEL SERVICIO DE ABOGADOS ESPECIALISTAS EN DERECHO LABORAL, ADMINISTRATIVO Y DERECHO PENAL PARA LA PROCURADURÍA PÚBLICA DEL MINISTERIO DE RELACIONES EXTERIORES ÍTEM 1: CONTRATACIÓN DEL SERVICIO DE UN ABOGADO ESPECIALISTA EN DERECHO LABORAL Y DERECHO ADMINISTRATIVO PARA LA PROCURADURÍA PÚBLICA DEL MINISTERIO DE RELACIONES EXTERIORES </t>
  </si>
  <si>
    <t xml:space="preserve">Adjudicación Simplificada Nº AS-SM-20-2022-RE-1 </t>
  </si>
  <si>
    <t>52,000.00</t>
  </si>
  <si>
    <t xml:space="preserve">ANA MARÍA LEON BOJORQUEZ </t>
  </si>
  <si>
    <t xml:space="preserve">CONTRATACIÓN DEL SERVICIO DE ABOGADOS ESPECIALISTAS EN DERECHO LABORAL, ADMINISTRATIVO Y DERECHO PENAL PARA LA PROCURADURÍA PÚBLICA DEL MINISTERIO DE RELACIONES EXTERIORES ÍTEM 2: CONTRATACIÓN DEL SERVICIO DE UN ABOGADO ESPECIALISTA EN DERECHO PENAL PARA LA PROCURADURÍA PÚBLICA DEL MINISTERIO DE RELACIONES EXTERIORES </t>
  </si>
  <si>
    <t xml:space="preserve">ALBERTO WILLIAM HUAPAYA OLIVARES </t>
  </si>
  <si>
    <t>CONTRATACIÓN DE SERVICIO DE OCHO (8) SECTORISTAS PARA LA UNIDAD DE REVISIÓN DE CUENTAS DE LA OFICINA DE GESTIÓN DEL SERVICIO EXTERIOR DE LA OFICINA GENERAL DE ADMINISTRACIÓN DEL MINISTERIO DE RELACIONES EXTERIORES ÍTEM 5: CONTRATACIÓN DEL SERVICIO DE UN (1) SECTORISTA V PARA LA UNIDAD DE REVISIÓN DE CUENTAS DE LA OFICINA DE GESTIÓN DEL SERVICIO EXTERIOR DE LA OFICINA GENERAL DE ADMINISTRACIÓN DEL MINISTERIO DE RELACIONES EXTERIORES</t>
  </si>
  <si>
    <t xml:space="preserve">RENZO EDUARDO CORDERO RAMÍREZ </t>
  </si>
  <si>
    <t>01/06/2022</t>
  </si>
  <si>
    <t>CONTRATACIÓN DE SERVICIO DE 
OCHO (8) SECTORISTAS PARA LA UNIDAD DE REVISIÓN DE CUENTAS DE LA OFICINA DE GESTIÓN DEL SERVICIO EXTERIOR DE LA OFICINA GENERAL DE ADMINISTRACIÓN 
DEL MINISTERIO DE RELACIONES EXTERIORES Ítem 1: Contratación del servicio de un (1) sectorista I para la Unidad de Revisión de Cuentas de la Oficina de Gestión del Servicio Exterior de la Oficina General de Administración del Ministerio de Relaciones Exteriores</t>
  </si>
  <si>
    <t xml:space="preserve">CARLOS ANDRÉS DIONICIO MINAYA </t>
  </si>
  <si>
    <t xml:space="preserve">CONTRATACIÓN DE SERVICIO DE 
OCHO (8) SECTORISTAS PARA LA UNIDAD DE REVISIÓN DE CUENTAS DE LA OFICINA DE GESTIÓN DEL SERVICIO EXTERIOR DE LA OFICINA GENERAL DE ADMINISTRACIÓN 
DEL MINISTERIO DE RELACIONES EXTERIORES Ítem 4: Contratación del servicio de un (1) sectorista IV para la Unidad de Revisión de Cuentas de la Oficina de Gestión del Servicio Exterior de La Oficina General de Administración del Ministerio de Relaciones Exteriores </t>
  </si>
  <si>
    <t xml:space="preserve">LIDIA JUANA BARRIENTOS RIVAS </t>
  </si>
  <si>
    <t xml:space="preserve">CONTRATACIÓN DEL SERVICIO DE TRES (3) ASISTENTES Y UN (1) APOYO PARA LA UNIDAD DE PROGRAMACIÓN Y ADQUISICIONES DE LA OFICINA DE LOGÍSTICA DEL MINISTERIO DE RELACIONES EXTERIORES ÍTEM 1: CONTRATACIÓN DEL SERVICIO DE UN ASISTENTE EN CONTRATACIONES DEL ESTADO PARA LA UNIDAD DE PROGRAMACIÓN DE LA OFICINA DE LOGÍSTICA DEL MINISTERIO DE RELACIONES EXTERIORES </t>
  </si>
  <si>
    <t xml:space="preserve">Adjudicación Simplificada Nº AS-SM-22-2022-RE-1 </t>
  </si>
  <si>
    <t xml:space="preserve">CARMEN ALEYDA ALFARO YCO </t>
  </si>
  <si>
    <t>1/06/2022</t>
  </si>
  <si>
    <t xml:space="preserve">CONTRATACIÓN DEL SERVICIO DE TRES (3) ASISTENTES Y UN (1) APOYO PARA LA UNIDAD DE PROGRAMACIÓN Y ADQUISICIONES DE LA OFICINA DE LOGÍSTICA DEL MINISTERIO DE RELACIONES EXTERIORES ÍTEM 2: CONTRATACIÓN DEL SERVICIO DE UN ASISTENTE EN CONTRATACIONES Y EJECUCIÓN CONTRACTUAL PARA LA UNIDAD DE ADQUISICIONES DE LA OFICINA DE LOGÍSTICA DEL MINISTERIO DE RELACIONES EXTERIORES </t>
  </si>
  <si>
    <t>ELIZABETH ROSSMERY MORI VILLEGAS</t>
  </si>
  <si>
    <t>CONTRATACIÓN DEL SERVICIO DE TRES (3) ASISTENTES Y UN (1) APOYO PARA LA UNIDAD DE PROGRAMACIÓN Y ADQUISICIONES DE LA OFICINA DE LOGÍSTICA DEL MINISTERIO DE RELACIONES EXTERIORES ÍTEM 3: CONTRATACIÓN DEL SERVICIO DE UN ASISTENTE ADMINISTRATIVO PARA LA UNIDAD DE ADQUISICIONES DE LA OFICINA DE LOGÍSTICA DEL MINISTERIO DE RELACIONES EXTERIORES</t>
  </si>
  <si>
    <t>CAROLINA VALVERDE CUEVA</t>
  </si>
  <si>
    <t xml:space="preserve">CONTRATACIÓN DEL SERVICIO DE TRES (3) ASISTENTES Y UN (1) APOYO PARA LA UNIDAD DE PROGRAMACIÓN Y ADQUISICIONES DE LA OFICINA DE LOGÍSTICA DEL MINISTERIO DE RELACIONES EXTERIORES
Ítem 4: Contratación del servicio de un (1) apoyo a la coordinación para el Equipo de Mantenimiento de la Unidad de Adquisiciones de la Oficina de Logística del Ministerio de Relaciones Exteriores </t>
  </si>
  <si>
    <t>AUGUSTO BENITO SOTO VIZCARRA</t>
  </si>
  <si>
    <t>CONTRATACIÓN DEL SERVICIO DE SEGURIDAD GESTIONADA PARA EL MINISTERIO DE RELACIONES EXTERIORES</t>
  </si>
  <si>
    <t xml:space="preserve">Concurso Público Nº CP-SM-1-2022-RE-1 </t>
  </si>
  <si>
    <t xml:space="preserve"> 3´360,000.00 </t>
  </si>
  <si>
    <r>
      <t>SECURESOFT CORPORATION S.A.C.</t>
    </r>
    <r>
      <rPr>
        <sz val="10.5"/>
        <color indexed="8"/>
        <rFont val="Arial"/>
        <family val="2"/>
      </rPr>
      <t xml:space="preserve"> </t>
    </r>
  </si>
  <si>
    <t>06/06/2022</t>
  </si>
  <si>
    <t xml:space="preserve">CONTRATACIÓN DEL SERVICIO DE MANTENIMIENTO PREVENTIVO Y CORRECTIVO DE EQUIPOS DE IMPRESIÓN (TINTA, LASER, MATRIZ, TÉRMICAS), PLOTTERS, ESCÁNER, DUPLICADORES Y COPIADORAS MULTIFUNCIONALES
</t>
  </si>
  <si>
    <t xml:space="preserve">Adjudicación Simplificada Nº AS-SM-23-2022-RE-1 </t>
  </si>
  <si>
    <t xml:space="preserve">152,990.00 </t>
  </si>
  <si>
    <r>
      <t>SOLUCIONES DIGITALES RCHC S.A.C.</t>
    </r>
    <r>
      <rPr>
        <sz val="10"/>
        <color indexed="8"/>
        <rFont val="Arial"/>
        <family val="2"/>
      </rPr>
      <t xml:space="preserve"> </t>
    </r>
  </si>
  <si>
    <t>07/06/2022</t>
  </si>
  <si>
    <t>ADQUISICIÓN DE DISPOSITIVOS DE SEGURIDAD, RENOVACIÓN DEL SOPORTE PARA LICENCIAS Y SOPORTE TÉCNICO PARA EL SISTEMA DE AUTENTICACIÓN SEGURA DE LA RED VIRTUAL PRIVADA</t>
  </si>
  <si>
    <t xml:space="preserve">Licitación Pública Nº LP-SM-1-2022-RE-1 </t>
  </si>
  <si>
    <t>391,265.00</t>
  </si>
  <si>
    <t>14/06/2022</t>
  </si>
  <si>
    <t>CONTRATACIÓN DE SERVICIO DE VALES DE CONSUMO PARA EL PERSONAL DE LOS REGÍMENES LABORALES DECRETO LEGISLATIVO N° 276 Y N° 1057 DEL MINISTERIO DE RELACIONES EXTERIORES</t>
  </si>
  <si>
    <t xml:space="preserve">Adjudicación Simplificada Nº AS-SM-24-2022-RE-1 </t>
  </si>
  <si>
    <t>179,046.00</t>
  </si>
  <si>
    <t xml:space="preserve">CENCOSUD RETAIL PERÚ S.A. </t>
  </si>
  <si>
    <t>16/06/2022</t>
  </si>
  <si>
    <t>CONTRATACIÓN DEL SERVICIO DE LIMPIEZA DEL MINISTERIO DE RELACIONES EXTERIORES</t>
  </si>
  <si>
    <t>Concurso Público Nº CP-SM-2-2022-RE-1</t>
  </si>
  <si>
    <t xml:space="preserve">4´836,311.15 </t>
  </si>
  <si>
    <t xml:space="preserve">CONSORCIO EURO DIGITAL CLEAN S.A.C. - SEGURITY APOSTOL SANTIAGO S.A.C.  </t>
  </si>
  <si>
    <t>20/06/2022</t>
  </si>
  <si>
    <t>CONTRATACIÓN DEL SERVICIO DE UN ESPECIALISTA EN POLÍTICAS NACIONALES Y PLANEAMIENTO</t>
  </si>
  <si>
    <t xml:space="preserve">Adjudicación Simplificada Nº AS-SM-27-2022-RE-1 </t>
  </si>
  <si>
    <t xml:space="preserve">NIDIA NINITZA IRURETA SALVATIERRA </t>
  </si>
  <si>
    <t>27/06/2022</t>
  </si>
  <si>
    <t>CONTRATACIÓN DEL SERVICIO DE 
MANTENIMIENTO PREVENTIVO Y SOPORTE TECNICO DE CUATRO (4) ASCENSORES DE PASAJEROS DEL EDIFICIO CARLOS GARCIA BEDOYA DEL MINISTERIO DE RELACIONES EXTERIORES</t>
  </si>
  <si>
    <t xml:space="preserve">Adjudicación Simplificada Nº AS-SM-21-2022-RE-1 </t>
  </si>
  <si>
    <t xml:space="preserve">55,507.20 </t>
  </si>
  <si>
    <t xml:space="preserve">VORAUS CONTRATISTAS GENERALES S.A.C. </t>
  </si>
  <si>
    <t>30/06/2022</t>
  </si>
  <si>
    <t>CONTRATACIÓN DEL SERVICIO DE ARRENDAMIENTO DE LA RESIDENCIA DEL DIRECTOR ODE EN TUMBES</t>
  </si>
  <si>
    <t xml:space="preserve">Contratación Directa N° DIRECTA-PROC-5-2022-RE-1 </t>
  </si>
  <si>
    <t xml:space="preserve">95,200.00 </t>
  </si>
  <si>
    <t>ENRIQUE RANIERI QUIROZ GAINZA  representado por el señor ERNESTO ANTONIO QUIROZ MANNUCCI</t>
  </si>
  <si>
    <t>6/07/2022</t>
  </si>
  <si>
    <t xml:space="preserve">ADQUISICIÓN DE MASCARILLAS DESCARTABLES TIPO KN95 PARA EL MINISTERIO DE RELACIONES EXTERIORES </t>
  </si>
  <si>
    <t xml:space="preserve">Adjudicación Simplificada Nº AS-SM-28-2022-RE-1 </t>
  </si>
  <si>
    <t>23,400.00</t>
  </si>
  <si>
    <t xml:space="preserve">CONSORCIO HERMANOS UNIDOS PADEB S.A.C. </t>
  </si>
  <si>
    <t>13/07/2022</t>
  </si>
  <si>
    <t>CONTRATACIÓN DEL SERVICIO DE 
COFFEE BREAK, ALMUERZOS Y CENAS PARA EL MINISTERIO DE RELACIONES EXTERIORES</t>
  </si>
  <si>
    <t>Adjudicación Simplificada Nº AS-SM-16-2022-RE-2</t>
  </si>
  <si>
    <t xml:space="preserve">140,460.00 </t>
  </si>
  <si>
    <t xml:space="preserve">SYLVIA TERESA DALMAU GARCÍA BEDOYA </t>
  </si>
  <si>
    <t>14/07/2022</t>
  </si>
  <si>
    <t>CONTRATACIÓN DE SERVICIOS PARA LA EJECUCIÓN DE BACKUP DE SERVICIOS DE MICROSOFT 365</t>
  </si>
  <si>
    <t xml:space="preserve">Adjudicación Simplificada Nº AS-SM-29-2022-RE-1 </t>
  </si>
  <si>
    <t xml:space="preserve">245,341.05 </t>
  </si>
  <si>
    <t xml:space="preserve">PMS PERÚ S.A.C. </t>
  </si>
  <si>
    <t>18/07/2022</t>
  </si>
  <si>
    <t xml:space="preserve">CONTRATACIÓN DE SERVICIO DE UN ANALISTA DACTILOSCÓPICO Y GRAFOTÉCNICO PARA LA DIRECCIÓN GENERAL DE COMUNIDADES PERUANAS EN EL EXTERIOR Y ASUNTOS CONSULARES
</t>
  </si>
  <si>
    <t xml:space="preserve">Adjudicación Simplificada Nº AS-SM-34-2022-RE-1 </t>
  </si>
  <si>
    <t xml:space="preserve">84,000.00 </t>
  </si>
  <si>
    <t>21/07/2022</t>
  </si>
  <si>
    <t>CONTRATACIÓN DE DOS (2) SERVICIOS ESPECIALIZADOS DE GESTIÓN DE PROYECTOS PARA LA OFICINA DE CONTROL PATRIMONIAL DEL MINISTERIO DE RELACIONES EXTERIORES ITEM 1: Contratación de un servicio especializado de gestión de proyectos (IOARR) para la Oficina de Control Patrimonial del Ministerio de Relaciones Exteriores</t>
  </si>
  <si>
    <t>Adjudicación Simplificada Nº AS-SM-32-2022-RE-1</t>
  </si>
  <si>
    <t xml:space="preserve">50,000.00 </t>
  </si>
  <si>
    <t xml:space="preserve">ELADIO JUNIOR ANGULO RUIZ </t>
  </si>
  <si>
    <t>CONTRATACIÓN DEL SERVICIO DE ALOJAMIENTO PARA ALTAS AUTORIDADES EXTRANJERAS</t>
  </si>
  <si>
    <t xml:space="preserve">Adjudicación Simplificada Nº AS-SM-25-2022-RE-2 </t>
  </si>
  <si>
    <t xml:space="preserve">53,043.20 </t>
  </si>
  <si>
    <t xml:space="preserve">HOTELERA COSTA DEL PACÍFICO S.A. </t>
  </si>
  <si>
    <t>18/08/2022</t>
  </si>
  <si>
    <t xml:space="preserve">CONTRATACIÓN DEL SERVICIO DE UN (01) ESPECIALISTA EN GOBIERNO Y TRANSFORMACIÓN DIGITAL
</t>
  </si>
  <si>
    <t>Adjudicación Simplificada AS-SM-31-2022-RE-1</t>
  </si>
  <si>
    <t>50,000.00</t>
  </si>
  <si>
    <t xml:space="preserve">CRISTIAN MIGUEL CASTILLO PALOMINO </t>
  </si>
  <si>
    <t>22/08/2022</t>
  </si>
  <si>
    <t>CONTRATACIÓN DE APROVISIONAMIENTO DE PASAJES</t>
  </si>
  <si>
    <t xml:space="preserve">Concurso Público  </t>
  </si>
  <si>
    <t>Adjudicación Simplificada</t>
  </si>
  <si>
    <t xml:space="preserve">Adjudicación Simplificada </t>
  </si>
  <si>
    <t xml:space="preserve">Contratación Directa </t>
  </si>
  <si>
    <t xml:space="preserve">Concurso Público </t>
  </si>
  <si>
    <t xml:space="preserve">Licitación Pública </t>
  </si>
  <si>
    <t>SUMINISTRO DE LIBRETAS DE PASAPORTE ELECTRÓNICO Y SU LÁMINAS DE SEGURIDAD realizado por OACI</t>
  </si>
  <si>
    <t xml:space="preserve">Licitacion Internacional </t>
  </si>
  <si>
    <t>Encargo a Organismo Internacional</t>
  </si>
  <si>
    <t>ADQUISICIÓN DE UNIFORMES DEL PERSONAL ADMINISTRATIVO DEL MINISTERIO DE RELACIONES EXTERIORES</t>
  </si>
  <si>
    <t>Licitacion Publica</t>
  </si>
  <si>
    <t>CONTRATACIÓN DEL SERVICIO DE SEGURIDAD GESTIONADA PARA EL MRE Y OFICINAS DESCONCENTRADAS</t>
  </si>
  <si>
    <t>CONTRATACIÓN DEL SERVICIO DE INTERNET EN ALTA DISPONIBILIDAD PARA EL MRE Y OFICINAS DESCONCENTRADAS</t>
  </si>
  <si>
    <t>008. M. DE RELACIONES 
EXTERIORES</t>
  </si>
  <si>
    <t>001. SECRETARIA 
GENERAL</t>
  </si>
  <si>
    <t>DONGO JIMENEZ 
ANA TERESA (Oficina ODE Arequipa)</t>
  </si>
  <si>
    <t>311.57 m2</t>
  </si>
  <si>
    <t>NO</t>
  </si>
  <si>
    <t>12 MESES</t>
  </si>
  <si>
    <t>BLANCO OYOLA URSULA MARIA  (Residencia ODE Arequipa)</t>
  </si>
  <si>
    <t>318.51 m2</t>
  </si>
  <si>
    <t>ZUBIATE RUBIO HILDA ANTONIETA (Residencia ODE Amazonas)</t>
  </si>
  <si>
    <t>60 m2</t>
  </si>
  <si>
    <t>ANGULO GONZALO SALAZAR (Oficina ODE Amazonas)</t>
  </si>
  <si>
    <t>180 m2</t>
  </si>
  <si>
    <t>SALAZAR CHUGDEN RICHARD ADRIAN (Oficina ODE Cajamarca)</t>
  </si>
  <si>
    <t>234.54 m2</t>
  </si>
  <si>
    <t>ANGELES VDA. DE COLLANTES NELLY TERESA (Residencia ODE Cajamarca)</t>
  </si>
  <si>
    <t>700 M2</t>
  </si>
  <si>
    <t>VELA PEREA PATRICIA (Oficina ODE Iquitos)</t>
  </si>
  <si>
    <t>129.93 m2</t>
  </si>
  <si>
    <t>OTERO MUTIN SERAFIN (Residencia ODE Iquitos)</t>
  </si>
  <si>
    <t>575.00 m2</t>
  </si>
  <si>
    <t>CALDERON VDA. DE RISCO GLADYS YOLANDA (Oficina ODE Trujillo)</t>
  </si>
  <si>
    <t>318.5 m2</t>
  </si>
  <si>
    <t>ARMAS MENDEZ DE LEDESMA ELIZABETH (Residencia ODE Trijillo)</t>
  </si>
  <si>
    <t>139.51 m2</t>
  </si>
  <si>
    <t>OYOLA ESTRATTI JOSE LUIS GERARDO (Oficna ODE Tumbes)</t>
  </si>
  <si>
    <t>174.00 m2</t>
  </si>
  <si>
    <t>QUIROZ GAINZA ERNESTO RANIERI (Residencia ODE Tumbes)</t>
  </si>
  <si>
    <t>TERCERO</t>
  </si>
  <si>
    <t>160.00 m2</t>
  </si>
  <si>
    <t>COSSIO VILLAR SONIA SUSANA EMELINA (Oficina ODE Puno)</t>
  </si>
  <si>
    <t>112.00 m2</t>
  </si>
  <si>
    <t>VARGAS CESPEDES RAUL ERICK  (Residencia ODE Puno)</t>
  </si>
  <si>
    <t>115.05 m2</t>
  </si>
  <si>
    <t>NUÑEZ GHERSI ANGEL CARLOS ALEJANDRO (Oficina ODE Tacna)</t>
  </si>
  <si>
    <t>681.95 m2</t>
  </si>
  <si>
    <t>CHIRINOS MANRIQUE ERNESTO ALEX (Residencia ODE Tacna)</t>
  </si>
  <si>
    <t>242.00 m2</t>
  </si>
  <si>
    <t>VICARIATO APOSTOLICO DE PUERTO MALDONADO (Residencia  ODE Puerto Maldonado)</t>
  </si>
  <si>
    <t>300.00 m2</t>
  </si>
  <si>
    <t>UGARTE SOLIS GLADIZ (Oficina ODE Puerto Maldonado)</t>
  </si>
  <si>
    <t>82 m2</t>
  </si>
  <si>
    <t>CHANG TEMPLO JUAN (Residencia ODE Pucallpa)</t>
  </si>
  <si>
    <t>484.88 m2</t>
  </si>
  <si>
    <t>GOMEZ FLORES FLOR (Residencia ODE Pucallpa)</t>
  </si>
  <si>
    <t>100.46 m2</t>
  </si>
  <si>
    <t>ORELLANA NEIRA RUBEN CARLOS  (Residencia ODE Cusco)</t>
  </si>
  <si>
    <t>104 m2</t>
  </si>
  <si>
    <t>CENTRO DE ESTUDIOS REGIONALES ANDINOS "BARTOLOME DE LAS CASAS" (Oficina ODE Cusco)</t>
  </si>
  <si>
    <t>500 m2</t>
  </si>
  <si>
    <t>ROJAS AVELLANEDA RAFAEL RAMIRO (Oficina ODE Piura)</t>
  </si>
  <si>
    <t>620 m2</t>
  </si>
  <si>
    <t>ROSINGANA PUCCIO DINO (Residencia ODE Piura)</t>
  </si>
  <si>
    <t>251 m2</t>
  </si>
  <si>
    <t>1236.12 m2</t>
  </si>
  <si>
    <t>2272.01m2</t>
  </si>
  <si>
    <t>816m2</t>
  </si>
  <si>
    <t>66.39m2</t>
  </si>
  <si>
    <t>JAKO NORTON</t>
  </si>
  <si>
    <t>171.89 m2</t>
  </si>
  <si>
    <t>no</t>
  </si>
  <si>
    <t>107 m2 OFICINA                     6 m2 DEPOSITO</t>
  </si>
  <si>
    <t>si</t>
  </si>
  <si>
    <t>TRIMESTRAL</t>
  </si>
  <si>
    <t>PLAZA SQUARE RENAISSANCE</t>
  </si>
  <si>
    <t>318.75 m2</t>
  </si>
  <si>
    <t>BEATRIZ ZORRILLA VILLATE Y ANE MIREN ZORRILLA VILLATE (COMUNIDAD DE BIENES)</t>
  </si>
  <si>
    <t>E95696209</t>
  </si>
  <si>
    <t>A</t>
  </si>
  <si>
    <t>393 m2</t>
  </si>
  <si>
    <t xml:space="preserve">MENSUAL </t>
  </si>
  <si>
    <t>35 m2</t>
  </si>
  <si>
    <t>170 m2</t>
  </si>
  <si>
    <t>TWENTY PARK PLAZA, LLC</t>
  </si>
  <si>
    <t>125.419 m2</t>
  </si>
  <si>
    <t>AIK IMMOBILIEN INVESTMENTGESELLSCHA</t>
  </si>
  <si>
    <t>270 m2</t>
  </si>
  <si>
    <t>CIRO AMERICO DE VELASCO Y MARÍA ANTONIETA JARA DE VELASCO</t>
  </si>
  <si>
    <t>C.I. 81.617.332 / C.I. 81.423.494</t>
  </si>
  <si>
    <t>NO PRECISA</t>
  </si>
  <si>
    <t>INDEFINIDO</t>
  </si>
  <si>
    <t>MICHIGAN - 180 PROPERTY LLC</t>
  </si>
  <si>
    <t>342 m2 (3,683 PIES CUADRADOS)</t>
  </si>
  <si>
    <t>SANDRA ELIZABETH TORRICO DE PADILLA Y RONALD EMILIO PADILLA ARANIBAR</t>
  </si>
  <si>
    <t>CI 3013946CBBA Y CI 950486 CBBA</t>
  </si>
  <si>
    <t>237.9 m2</t>
  </si>
  <si>
    <t>Zulliani Adolfo Jose ( USD 1,087.50) - Mariano Mussi Javier (USD 1,087.50) y Mussi Martin Alejandro (USD 725.00)</t>
  </si>
  <si>
    <t>430 m2</t>
  </si>
  <si>
    <t>PAOLA ANDREA PALACIOS BELTRAN</t>
  </si>
  <si>
    <t>380 m2</t>
  </si>
  <si>
    <t>JBA PORTAFOLIO</t>
  </si>
  <si>
    <t>264 m2</t>
  </si>
  <si>
    <t>BOXER PROPERTY</t>
  </si>
  <si>
    <t>298 m2</t>
  </si>
  <si>
    <t>• AL HABTOOR GROUP LLC</t>
  </si>
  <si>
    <t>345.69 m2</t>
  </si>
  <si>
    <t>JUSTO PASTOR CHOQUE QUISPE / OLGA DOMITILA IBAÑEZ QUISPE</t>
  </si>
  <si>
    <t>150 m2</t>
  </si>
  <si>
    <t>CALCINAIA MANAGEMENT S.R.L.</t>
  </si>
  <si>
    <t>344 m2</t>
  </si>
  <si>
    <t>REINHARD WILLWOHL</t>
  </si>
  <si>
    <t>268 m2</t>
  </si>
  <si>
    <t>FONDAZIONE GEROLAMO GASLINI</t>
  </si>
  <si>
    <t>200 m2</t>
  </si>
  <si>
    <t>COMPTOIR IMMOBILIER SA</t>
  </si>
  <si>
    <t>225 m2</t>
  </si>
  <si>
    <t>275.12 m2</t>
  </si>
  <si>
    <t>30/08/2028  30/08/2022</t>
  </si>
  <si>
    <t>MIEHLMANN HERTZ GMBH &amp; CO KG</t>
  </si>
  <si>
    <t>148 m²  OFICINAS Y 20m² SOTANO</t>
  </si>
  <si>
    <t>350.24 m2</t>
  </si>
  <si>
    <t>STORE FOUR SEASONS LIMITED</t>
  </si>
  <si>
    <t>7.43 m2</t>
  </si>
  <si>
    <t>SEMESTRAL</t>
  </si>
  <si>
    <t>SHUN TAK CENTRE LIMITED</t>
  </si>
  <si>
    <t>12.42 m2</t>
  </si>
  <si>
    <t>155.24 m2</t>
  </si>
  <si>
    <t>KEPPEL HOUSTON GROUP,LLC</t>
  </si>
  <si>
    <t>231.89 m2</t>
  </si>
  <si>
    <t>NUEVO CONTINENTE S.A /  TURDO ELSA SUSANA  EN EL 2022</t>
  </si>
  <si>
    <t>300 m2</t>
  </si>
  <si>
    <t>MARISOL PUENTES CRUZ</t>
  </si>
  <si>
    <t>FLOR MARIA ESPINOSA SOTOMAYOR</t>
  </si>
  <si>
    <t>212 m2</t>
  </si>
  <si>
    <t>BRUNEL STATES</t>
  </si>
  <si>
    <t>CENTRAL PLAZA LLC</t>
  </si>
  <si>
    <t>556 m2</t>
  </si>
  <si>
    <t>MARIA ELENA ESPINOSA APOLO</t>
  </si>
  <si>
    <t>304 m2</t>
  </si>
  <si>
    <t>752 m2</t>
  </si>
  <si>
    <t>73x72 m2</t>
  </si>
  <si>
    <t>250 m2</t>
  </si>
  <si>
    <t>INMOBILIARIA DATA SC</t>
  </si>
  <si>
    <t>310 m2</t>
  </si>
  <si>
    <t>INMUEBLES RYTHME INC.</t>
  </si>
  <si>
    <t>245 m2</t>
  </si>
  <si>
    <t>BASLER</t>
  </si>
  <si>
    <t>210 m2</t>
  </si>
  <si>
    <t>TATSUHICO ANDO</t>
  </si>
  <si>
    <t>327.59 m2</t>
  </si>
  <si>
    <t>MARINA CARUSO NATALE - NAVEMNYC LLC</t>
  </si>
  <si>
    <t>148.25 m2</t>
  </si>
  <si>
    <t>JEAN PIERRE ROUARD</t>
  </si>
  <si>
    <t>138 m2</t>
  </si>
  <si>
    <t>SERGIC</t>
  </si>
  <si>
    <t>195 m2</t>
  </si>
  <si>
    <t>583.33 m2</t>
  </si>
  <si>
    <t>NESTOR JAVIER CHÁVEZ CHÁVEZ</t>
  </si>
  <si>
    <t>650 m2</t>
  </si>
  <si>
    <t>INMOBILIARIA FORTALEZA / LOCACOES DE IMOVEIS EIREL</t>
  </si>
  <si>
    <t>227.93 m2</t>
  </si>
  <si>
    <t>LUIS GUZMAO   /GUZMAO ADV. ASOCIADOS</t>
  </si>
  <si>
    <t>363 m2</t>
  </si>
  <si>
    <t>FAM COLLETTI</t>
  </si>
  <si>
    <t>870 MARKET ST. ASSOCIATES II LP.</t>
  </si>
  <si>
    <t>253 m2</t>
  </si>
  <si>
    <t>GUSTAVO RAMIRO SOTO COVARRUBIAS</t>
  </si>
  <si>
    <t>400 m2</t>
  </si>
  <si>
    <t>KERRY PROPERTIES DEVELOPMENT MANAGEMENT (SHANGHAI) CO. LTD.</t>
  </si>
  <si>
    <t>195.29 m2</t>
  </si>
  <si>
    <t>NOONAN PROPERTY</t>
  </si>
  <si>
    <t>161 m2</t>
  </si>
  <si>
    <t>THE DAI-ICHI BUILDING CO. LTD.</t>
  </si>
  <si>
    <t>290.99 m2</t>
  </si>
  <si>
    <t>ONTARIO LIMITED</t>
  </si>
  <si>
    <t>217.2073 m2</t>
  </si>
  <si>
    <t>MONFERINI MIRELLA</t>
  </si>
  <si>
    <t>205 m2</t>
  </si>
  <si>
    <t>FRANCISCO JAVIER TORRES REAL</t>
  </si>
  <si>
    <t>BH CENTER HEAD CORP</t>
  </si>
  <si>
    <t>166.11067 m2</t>
  </si>
  <si>
    <t>DWF V 1255 23RD STREET, LLC, a Delaware limited liability company</t>
  </si>
  <si>
    <t>513.29 m2</t>
  </si>
  <si>
    <t>ZEBRA BOX</t>
  </si>
  <si>
    <t>ERBEN HANS HEINRICH MAAG</t>
  </si>
  <si>
    <t>11 m2</t>
  </si>
  <si>
    <t>414.53 m2</t>
  </si>
  <si>
    <t>276 m2</t>
  </si>
  <si>
    <t>AMMINISTRAZIONE DEL PATRIMONIO DE LA SEDE APOSTOLICA -APSA-</t>
  </si>
  <si>
    <t>VALERIA MIGLIORE</t>
  </si>
  <si>
    <t>600 m2</t>
  </si>
  <si>
    <t>CRYSTAL HOMES LIMITED</t>
  </si>
  <si>
    <t>IOANNIS KARAGIANNIS</t>
  </si>
  <si>
    <t>240 m2</t>
  </si>
  <si>
    <t>EVDOKIA KALAMARO</t>
  </si>
  <si>
    <t>258 m2</t>
  </si>
  <si>
    <t>EUGENIA VODA</t>
  </si>
  <si>
    <t>247.1 m2</t>
  </si>
  <si>
    <t>EMPRESA AUTONOMA PARA LA ADMINISTRACIÓN DEL PROTOCOLO DEL ESTADO RUMANO</t>
  </si>
  <si>
    <t>2353 m2</t>
  </si>
  <si>
    <t>COLLIERS INTERNATIONAL (ACT) PTY LTD</t>
  </si>
  <si>
    <t>136.5 m2</t>
  </si>
  <si>
    <t>JOHN ANDERSON</t>
  </si>
  <si>
    <t>1750 m2</t>
  </si>
  <si>
    <t>MOHAMED AHMED J. AL THANI</t>
  </si>
  <si>
    <t>450 m2</t>
  </si>
  <si>
    <t>SULTAN MOH AL-MARZOUQI</t>
  </si>
  <si>
    <t>HOSNI EL SHAHAWY</t>
  </si>
  <si>
    <t>350 m2</t>
  </si>
  <si>
    <t>DINA TALAAT</t>
  </si>
  <si>
    <t>900 m2</t>
  </si>
  <si>
    <t>JUKKA IIVARI</t>
  </si>
  <si>
    <t>206 m2</t>
  </si>
  <si>
    <t>19 m2</t>
  </si>
  <si>
    <t>ROGER BYRING</t>
  </si>
  <si>
    <t>MENARA RAJAWALI</t>
  </si>
  <si>
    <t>270.95 m2</t>
  </si>
  <si>
    <t>MEIRIATY SOETOYO</t>
  </si>
  <si>
    <t>480 m2</t>
  </si>
  <si>
    <t>GOLDEN EAGLE REALTY SAN BHD</t>
  </si>
  <si>
    <t>751.64 m2</t>
  </si>
  <si>
    <t>ENG LIAN ENTERPRISE SAN BHD</t>
  </si>
  <si>
    <t>1935.48 m2</t>
  </si>
  <si>
    <t>IMOMATH SA</t>
  </si>
  <si>
    <t>ESPAZO PLUS</t>
  </si>
  <si>
    <t>15 m2</t>
  </si>
  <si>
    <t>INDETERMINADO</t>
  </si>
  <si>
    <t>OOO "GLAVUPDK"</t>
  </si>
  <si>
    <t>808.1 m2</t>
  </si>
  <si>
    <t>IP EUGENIY 
LEONIDOVICH VOLNAKOV</t>
  </si>
  <si>
    <t>301 m2</t>
  </si>
  <si>
    <t>483.32 m2</t>
  </si>
  <si>
    <t>929.03 m2</t>
  </si>
  <si>
    <t>ALJAWHARA BINT MOHAMMED BIN ABDULRAHMAN</t>
  </si>
  <si>
    <t>745.5 m2</t>
  </si>
  <si>
    <t>ANUAL</t>
  </si>
  <si>
    <t>486 m2</t>
  </si>
  <si>
    <t>CITYDEV REAL ESTATE (SINGAPORE) PTE LTD</t>
  </si>
  <si>
    <t>117 m2</t>
  </si>
  <si>
    <t>WK PROPERTIES PRIVATE LTD</t>
  </si>
  <si>
    <t>353.98 m2</t>
  </si>
  <si>
    <t>RENAISSANCE INVESTMENT LTD</t>
  </si>
  <si>
    <t>31/09/2024</t>
  </si>
  <si>
    <t>METCALFE REALTY COMPANY LIMITED</t>
  </si>
  <si>
    <t>249 m2</t>
  </si>
  <si>
    <t>35.39 m2</t>
  </si>
  <si>
    <t>EMPRESA DE SERVICIO DE DEPARTAMENTOS PARA LAS MISIONES DIPLOMÁTICAS DE PEKÍN</t>
  </si>
  <si>
    <t xml:space="preserve">EMPRESA DE SERVICIO DE DEPARTAMENTOS PARA LAS MISIONES DIPLOMÁTICAS DE PEKÍN </t>
  </si>
  <si>
    <t>BOOYOUNG HOUSING BOOYUNG TAEPYUNG BLDG</t>
  </si>
  <si>
    <t>552.23 m2</t>
  </si>
  <si>
    <t>LEE JI MIN Y LEE JUNG MIN</t>
  </si>
  <si>
    <t>318 m2</t>
  </si>
  <si>
    <t>MAREN S.A.</t>
  </si>
  <si>
    <t>ANA VIRGINIA GOMEZ</t>
  </si>
  <si>
    <t>2400 m2</t>
  </si>
  <si>
    <t>HELVETIA S.A.</t>
  </si>
  <si>
    <t>952.7 m2</t>
  </si>
  <si>
    <t>RENOVACION 
AUTOMATICA</t>
  </si>
  <si>
    <t>SRA. CELIA TRIGUEROS DE LOYOLA</t>
  </si>
  <si>
    <t>1022.26 m2</t>
  </si>
  <si>
    <t>Bienes Raices el Golfo</t>
  </si>
  <si>
    <t>670 m2</t>
  </si>
  <si>
    <t>Korlátolt Felelősségű Társaság</t>
  </si>
  <si>
    <t>486 m2 (INCLUYE LOS ESTACIONAMIENTOS)</t>
  </si>
  <si>
    <t>ANDRÁS BENKŐ</t>
  </si>
  <si>
    <t>320 m2</t>
  </si>
  <si>
    <t>KATE HORGAN</t>
  </si>
  <si>
    <t>192.86 m2</t>
  </si>
  <si>
    <t xml:space="preserve">CATHERINE FAWSITT </t>
  </si>
  <si>
    <t>211.33 m2</t>
  </si>
  <si>
    <t>25 m2</t>
  </si>
  <si>
    <t>GEMEL T'SUA INVESTMENTS LTD</t>
  </si>
  <si>
    <t>241 m2</t>
  </si>
  <si>
    <t>GERRY WLODAWSKY</t>
  </si>
  <si>
    <t>MARIA CLAUDIA TOSTI DI VALMINUTA</t>
  </si>
  <si>
    <t>PAOLO CIRILLO</t>
  </si>
  <si>
    <t>AL ARABIYA REAL ESTATE COMPANY</t>
  </si>
  <si>
    <t>530 m2</t>
  </si>
  <si>
    <t>AMISOLA INMOBILIEN AG</t>
  </si>
  <si>
    <t>303 m2</t>
  </si>
  <si>
    <t>JOHANNA ARCO</t>
  </si>
  <si>
    <t>INMOBILIARIA PALCO</t>
  </si>
  <si>
    <t>1234.63 m2</t>
  </si>
  <si>
    <t>WARSZAWSKI HOLDING NIERUCHUMOSCI</t>
  </si>
  <si>
    <t>232 m2</t>
  </si>
  <si>
    <t>TADEUSZ JACEWICZ</t>
  </si>
  <si>
    <t>700 m2</t>
  </si>
  <si>
    <t>INFOBERLIN 3 GMBH</t>
  </si>
  <si>
    <t>611.42 m2</t>
  </si>
  <si>
    <t>BASTFASERKONTOR AG</t>
  </si>
  <si>
    <t xml:space="preserve">WERDERSCHER MARKT N° 1 HOLDING LIMITED </t>
  </si>
  <si>
    <t>302.29 m2</t>
  </si>
  <si>
    <t>BERRADA ELAZIZI ABDELLATIF</t>
  </si>
  <si>
    <t>1200 m2</t>
  </si>
  <si>
    <t>MENSUAL ML</t>
  </si>
  <si>
    <t>NO SE INDICÓ EN EL CONTRATO PORQUE SE ARRENDÓ EL INMUEBLE ENTERO</t>
  </si>
  <si>
    <t>2126 m2</t>
  </si>
  <si>
    <t>UTLEIEMEGLEREN FROGNER AS</t>
  </si>
  <si>
    <t>EUREKA EIGHT LIMITED</t>
  </si>
  <si>
    <t>246m2</t>
  </si>
  <si>
    <t>QUINOVIC</t>
  </si>
  <si>
    <t xml:space="preserve">230 m2 </t>
  </si>
  <si>
    <t>DESARROLLOS NACIONALES S.A.</t>
  </si>
  <si>
    <t>395 m2</t>
  </si>
  <si>
    <t>DIPLOMATICKY SERVIS</t>
  </si>
  <si>
    <t>126 m2</t>
  </si>
  <si>
    <t>275 m2</t>
  </si>
  <si>
    <t>INDIGO PARK CANADA INC</t>
  </si>
  <si>
    <t>ICAO</t>
  </si>
  <si>
    <t>45 m2</t>
  </si>
  <si>
    <t>ALLIED PROPERTIES REIT</t>
  </si>
  <si>
    <t>100 m2</t>
  </si>
  <si>
    <t>92020767 QUEBEC INC</t>
  </si>
  <si>
    <t>218 m2</t>
  </si>
  <si>
    <t>ISMEK AKYUREK</t>
  </si>
  <si>
    <t>325 m2</t>
  </si>
  <si>
    <t>NUROL YATIRIM ORTAKLIGI</t>
  </si>
  <si>
    <t>675 m2</t>
  </si>
  <si>
    <t>FAMILIA HAKIMI</t>
  </si>
  <si>
    <t>VIVIANA PAREDES BREUR DE SATIANA</t>
  </si>
  <si>
    <t>CAYO ANTONIO FRANCO SAMANIEGO</t>
  </si>
  <si>
    <t>VASU 01 COMPANY LTD</t>
  </si>
  <si>
    <t>BAAN VICHIEN CO. LTD</t>
  </si>
  <si>
    <t>750 m2</t>
  </si>
  <si>
    <t>INMOBILIARIA REGIMO BERN</t>
  </si>
  <si>
    <t xml:space="preserve">VON WATTENWYL SYLVIA </t>
  </si>
  <si>
    <t>595 m2</t>
  </si>
  <si>
    <t>3 x 2 m2</t>
  </si>
  <si>
    <t>220 m2</t>
  </si>
  <si>
    <t>BROLLIET SA</t>
  </si>
  <si>
    <t>18 x 27 m2</t>
  </si>
  <si>
    <t>M3 REAL ESTATE SA</t>
  </si>
  <si>
    <t>593 m2</t>
  </si>
  <si>
    <t>1394.31 m2</t>
  </si>
  <si>
    <t>SOCIEDAD DE RESPONSABILIDAD LIMITADA DE INVERSIÓN Y SEERVICIO VIET LONG</t>
  </si>
  <si>
    <t>360 m2</t>
  </si>
  <si>
    <t>DAIBIRU CSB COMPANY LIMITED</t>
  </si>
  <si>
    <t>234 m2</t>
  </si>
  <si>
    <t>V.ER. ALBERTS</t>
  </si>
  <si>
    <t>4 PISOS</t>
  </si>
  <si>
    <t xml:space="preserve">CADOGAN STATES </t>
  </si>
  <si>
    <t>625 m2</t>
  </si>
  <si>
    <t>203 m2</t>
  </si>
  <si>
    <t>FRANCISCO DE ICAZA</t>
  </si>
  <si>
    <t>285 m2</t>
  </si>
  <si>
    <t>NO SE ESTABLECE</t>
  </si>
  <si>
    <t>15.6 m2</t>
  </si>
  <si>
    <t>NO CUENTA</t>
  </si>
  <si>
    <t>FINEP SPOL S.R.O</t>
  </si>
  <si>
    <t>122 m2</t>
  </si>
  <si>
    <t>31/06/2023</t>
  </si>
  <si>
    <t>997 m2</t>
  </si>
  <si>
    <t>BRENT KUEI TUNG</t>
  </si>
  <si>
    <t xml:space="preserve">1300 m2 </t>
  </si>
  <si>
    <t>690.13 m2</t>
  </si>
  <si>
    <t>*A partir de la fila 29 los alquileres se realizan en el exterior, los cuales los pagos se realizan en la moneda extranjera, calculando el equivalente en soles al TC de la Programación Multianual 2023-2025 (3.98)</t>
  </si>
  <si>
    <t>696,137 personas atendidas</t>
  </si>
  <si>
    <t>763,180 persomas atendidas</t>
  </si>
  <si>
    <t>672,500 personas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</si>
</sst>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S/&quot;* #,##0.00_-;\-&quot;S/&quot;* #,##0.00_-;_-&quot;S/&quot;* &quot;-&quot;??_-;_-@_-"/>
    <numFmt numFmtId="43" formatCode="_-* #,##0.00_-;\-* #,##0.00_-;_-* &quot;-&quot;??_-;_-@_-"/>
    <numFmt numFmtId="164" formatCode="[$-280A]d&quot; de &quot;mmmm&quot; de &quot;yyyy;@"/>
    <numFmt numFmtId="165" formatCode="#,##0_ ;[Red]\-#,##0\ "/>
    <numFmt numFmtId="166" formatCode="0.0%"/>
    <numFmt numFmtId="167" formatCode="&quot;S/.&quot;\ #,##0.00"/>
    <numFmt numFmtId="168" formatCode="_-* #,##0_-;\-* #,##0_-;_-* &quot;-&quot;??_-;_-@_-"/>
    <numFmt numFmtId="169" formatCode="00"/>
    <numFmt numFmtId="170" formatCode="0000"/>
    <numFmt numFmtId="171" formatCode="#,##0.00_ ;[Red]\-#,##0.00\ "/>
    <numFmt numFmtId="172" formatCode="00000000"/>
    <numFmt numFmtId="173" formatCode="_-[$S/-280A]\ * #,##0.00_-;\-[$S/-280A]\ * #,##0.00_-;_-[$S/-280A]\ * &quot;-&quot;??_-;_-@_-"/>
  </numFmts>
  <fonts count="63" x14ac:knownFonts="1">
    <font>
      <sz val="11"/>
      <color theme="1"/>
      <name val="Calibri"/>
      <family val="2"/>
      <scheme val="minor"/>
    </font>
    <font>
      <sz val="11"/>
      <color theme="0"/>
      <name val="Calibri"/>
      <family val="2"/>
      <scheme val="minor"/>
    </font>
    <font>
      <b/>
      <sz val="8"/>
      <name val="Arial"/>
      <family val="2"/>
    </font>
    <font>
      <sz val="10"/>
      <name val="Arial"/>
      <family val="2"/>
    </font>
    <font>
      <sz val="8"/>
      <name val="Arial"/>
      <family val="2"/>
    </font>
    <font>
      <sz val="10"/>
      <name val="Arial Narrow"/>
      <family val="2"/>
    </font>
    <font>
      <sz val="8"/>
      <color indexed="81"/>
      <name val="Tahoma"/>
      <family val="2"/>
    </font>
    <font>
      <sz val="8"/>
      <name val="Calibri"/>
      <family val="2"/>
      <scheme val="minor"/>
    </font>
    <font>
      <b/>
      <sz val="8"/>
      <name val="Calibri"/>
      <family val="2"/>
      <scheme val="minor"/>
    </font>
    <font>
      <sz val="10"/>
      <name val="Courier"/>
      <family val="3"/>
    </font>
    <font>
      <b/>
      <sz val="9"/>
      <name val="Arial"/>
      <family val="2"/>
    </font>
    <font>
      <b/>
      <sz val="10"/>
      <name val="Arial"/>
      <family val="2"/>
    </font>
    <font>
      <b/>
      <sz val="10"/>
      <color theme="0"/>
      <name val="Arial"/>
      <family val="2"/>
    </font>
    <font>
      <b/>
      <sz val="8"/>
      <color theme="0"/>
      <name val="Arial"/>
      <family val="2"/>
    </font>
    <font>
      <sz val="8"/>
      <color theme="0"/>
      <name val="Arial"/>
      <family val="2"/>
    </font>
    <font>
      <b/>
      <sz val="12"/>
      <name val="Arial"/>
      <family val="2"/>
    </font>
    <font>
      <b/>
      <sz val="11"/>
      <color theme="0"/>
      <name val="Arial"/>
      <family val="2"/>
    </font>
    <font>
      <b/>
      <sz val="12"/>
      <color theme="0"/>
      <name val="Arial"/>
      <family val="2"/>
    </font>
    <font>
      <sz val="8"/>
      <color theme="1"/>
      <name val="Calibri"/>
      <family val="2"/>
      <scheme val="minor"/>
    </font>
    <font>
      <b/>
      <sz val="14"/>
      <color theme="0"/>
      <name val="Arial"/>
      <family val="2"/>
    </font>
    <font>
      <b/>
      <sz val="16"/>
      <color theme="0"/>
      <name val="Arial"/>
      <family val="2"/>
    </font>
    <font>
      <sz val="9"/>
      <name val="Arial"/>
      <family val="2"/>
    </font>
    <font>
      <sz val="9"/>
      <color rgb="FFFF0000"/>
      <name val="Arial"/>
      <family val="2"/>
    </font>
    <font>
      <sz val="12"/>
      <name val="Arial"/>
      <family val="2"/>
    </font>
    <font>
      <b/>
      <sz val="11"/>
      <color theme="0"/>
      <name val="Calibri"/>
      <family val="2"/>
      <scheme val="minor"/>
    </font>
    <font>
      <sz val="11"/>
      <name val="Calibri"/>
      <family val="2"/>
      <scheme val="minor"/>
    </font>
    <font>
      <b/>
      <sz val="11"/>
      <name val="Calibri"/>
      <family val="2"/>
      <scheme val="minor"/>
    </font>
    <font>
      <b/>
      <sz val="14"/>
      <color theme="0"/>
      <name val="Calibri"/>
      <family val="2"/>
      <scheme val="minor"/>
    </font>
    <font>
      <b/>
      <sz val="12"/>
      <color theme="0"/>
      <name val="Calibri"/>
      <family val="2"/>
      <scheme val="minor"/>
    </font>
    <font>
      <b/>
      <sz val="8"/>
      <color theme="0"/>
      <name val="Calibri"/>
      <family val="2"/>
      <scheme val="minor"/>
    </font>
    <font>
      <b/>
      <sz val="16"/>
      <color theme="0"/>
      <name val="Calibri"/>
      <family val="2"/>
      <scheme val="minor"/>
    </font>
    <font>
      <b/>
      <sz val="9"/>
      <color theme="0"/>
      <name val="Calibri"/>
      <family val="2"/>
      <scheme val="minor"/>
    </font>
    <font>
      <b/>
      <sz val="9"/>
      <color theme="0"/>
      <name val="Arial"/>
      <family val="2"/>
    </font>
    <font>
      <sz val="9"/>
      <color theme="0"/>
      <name val="Arial"/>
      <family val="2"/>
    </font>
    <font>
      <sz val="18"/>
      <color theme="0"/>
      <name val="Arial"/>
      <family val="2"/>
    </font>
    <font>
      <sz val="14"/>
      <color theme="0"/>
      <name val="Arial"/>
      <family val="2"/>
    </font>
    <font>
      <sz val="12"/>
      <color theme="0"/>
      <name val="Arial"/>
      <family val="2"/>
    </font>
    <font>
      <b/>
      <sz val="14"/>
      <name val="Arial"/>
      <family val="2"/>
    </font>
    <font>
      <b/>
      <sz val="20"/>
      <color theme="0"/>
      <name val="Arial"/>
      <family val="2"/>
    </font>
    <font>
      <sz val="11"/>
      <color indexed="8"/>
      <name val="Calibri"/>
      <family val="2"/>
      <scheme val="minor"/>
    </font>
    <font>
      <sz val="11"/>
      <color theme="1"/>
      <name val="Calibri"/>
      <family val="2"/>
      <scheme val="minor"/>
    </font>
    <font>
      <sz val="10"/>
      <name val="Calibri"/>
      <family val="2"/>
      <scheme val="minor"/>
    </font>
    <font>
      <b/>
      <sz val="9"/>
      <color indexed="81"/>
      <name val="Tahoma"/>
      <family val="2"/>
    </font>
    <font>
      <b/>
      <sz val="10"/>
      <color theme="0"/>
      <name val="Calibri"/>
      <family val="2"/>
      <scheme val="minor"/>
    </font>
    <font>
      <b/>
      <sz val="10"/>
      <name val="Calibri"/>
      <family val="2"/>
      <scheme val="minor"/>
    </font>
    <font>
      <sz val="8"/>
      <name val="Verdana"/>
      <family val="2"/>
    </font>
    <font>
      <sz val="8"/>
      <color rgb="FF000000"/>
      <name val="Arial"/>
      <family val="2"/>
    </font>
    <font>
      <sz val="8"/>
      <color rgb="FF000000"/>
      <name val="Verdana"/>
      <family val="2"/>
    </font>
    <font>
      <sz val="8"/>
      <color rgb="FF000000"/>
      <name val="Calibri"/>
      <family val="2"/>
    </font>
    <font>
      <sz val="10"/>
      <color indexed="8"/>
      <name val="Arial"/>
      <family val="2"/>
    </font>
    <font>
      <b/>
      <sz val="9.5"/>
      <color indexed="8"/>
      <name val="Arial"/>
      <family val="2"/>
    </font>
    <font>
      <b/>
      <sz val="11"/>
      <color indexed="8"/>
      <name val="Arial"/>
      <family val="2"/>
    </font>
    <font>
      <b/>
      <sz val="10"/>
      <color indexed="8"/>
      <name val="Arial"/>
      <family val="2"/>
    </font>
    <font>
      <sz val="9.5"/>
      <color indexed="8"/>
      <name val="Arial"/>
      <family val="2"/>
    </font>
    <font>
      <sz val="9"/>
      <color theme="1"/>
      <name val="Arial"/>
      <family val="2"/>
    </font>
    <font>
      <u/>
      <sz val="9"/>
      <color rgb="FF000000"/>
      <name val="Arial"/>
      <family val="2"/>
    </font>
    <font>
      <sz val="9"/>
      <color rgb="FF000000"/>
      <name val="Arial"/>
      <family val="2"/>
    </font>
    <font>
      <sz val="10.5"/>
      <color indexed="8"/>
      <name val="Arial"/>
      <family val="2"/>
    </font>
    <font>
      <b/>
      <sz val="9"/>
      <color rgb="FFFFFFFF"/>
      <name val="Arial"/>
      <family val="2"/>
    </font>
    <font>
      <sz val="11"/>
      <color rgb="FF444444"/>
      <name val="Calibri"/>
      <family val="2"/>
      <charset val="1"/>
      <scheme val="minor"/>
    </font>
    <font>
      <sz val="10"/>
      <color rgb="FF000000"/>
      <name val="Calibri"/>
      <family val="2"/>
      <scheme val="minor"/>
    </font>
    <font>
      <sz val="9"/>
      <color rgb="FFFFFFFF"/>
      <name val="Arial"/>
      <family val="2"/>
    </font>
    <font>
      <sz val="10"/>
      <color rgb="FF000000"/>
      <name val="Roboto"/>
    </font>
  </fonts>
  <fills count="9">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1F4E78"/>
        <bgColor rgb="FF000000"/>
      </patternFill>
    </fill>
  </fills>
  <borders count="6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top style="thin">
        <color indexed="64"/>
      </top>
      <bottom/>
      <diagonal/>
    </border>
  </borders>
  <cellStyleXfs count="8">
    <xf numFmtId="0" fontId="0" fillId="0" borderId="0"/>
    <xf numFmtId="0" fontId="5" fillId="0" borderId="0"/>
    <xf numFmtId="49" fontId="9" fillId="0" borderId="0"/>
    <xf numFmtId="0" fontId="5" fillId="0" borderId="0"/>
    <xf numFmtId="0" fontId="3" fillId="0" borderId="0"/>
    <xf numFmtId="0" fontId="39" fillId="0" borderId="0"/>
    <xf numFmtId="9" fontId="40" fillId="0" borderId="0" applyFont="0" applyFill="0" applyBorder="0" applyAlignment="0" applyProtection="0"/>
    <xf numFmtId="43" fontId="40" fillId="0" borderId="0" applyFont="0" applyFill="0" applyBorder="0" applyAlignment="0" applyProtection="0"/>
  </cellStyleXfs>
  <cellXfs count="503">
    <xf numFmtId="0" fontId="0" fillId="0" borderId="0" xfId="0"/>
    <xf numFmtId="0" fontId="4" fillId="0" borderId="0" xfId="0" applyFont="1" applyAlignment="1">
      <alignment horizontal="center" vertical="center" wrapText="1"/>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0" xfId="0" applyFont="1"/>
    <xf numFmtId="0" fontId="7" fillId="0" borderId="0" xfId="0" applyFont="1"/>
    <xf numFmtId="0" fontId="8" fillId="0" borderId="0" xfId="1" applyFont="1" applyAlignment="1">
      <alignment vertical="center"/>
    </xf>
    <xf numFmtId="0" fontId="7" fillId="0" borderId="0" xfId="0" applyFont="1" applyAlignment="1">
      <alignment vertical="center" wrapText="1"/>
    </xf>
    <xf numFmtId="0" fontId="7" fillId="0" borderId="0" xfId="0" applyFont="1" applyAlignment="1">
      <alignment wrapText="1"/>
    </xf>
    <xf numFmtId="4" fontId="2" fillId="0" borderId="3" xfId="2" applyNumberFormat="1" applyFont="1" applyBorder="1" applyAlignment="1">
      <alignment vertical="center"/>
    </xf>
    <xf numFmtId="4" fontId="2" fillId="0" borderId="4" xfId="2" applyNumberFormat="1" applyFont="1" applyBorder="1" applyAlignment="1">
      <alignment vertical="center"/>
    </xf>
    <xf numFmtId="4" fontId="2" fillId="0" borderId="12" xfId="2" applyNumberFormat="1" applyFont="1" applyBorder="1" applyAlignment="1">
      <alignment vertical="center"/>
    </xf>
    <xf numFmtId="4" fontId="2" fillId="0" borderId="13" xfId="2" applyNumberFormat="1" applyFont="1" applyBorder="1" applyAlignment="1">
      <alignment vertical="center"/>
    </xf>
    <xf numFmtId="49" fontId="4" fillId="0" borderId="14" xfId="2" applyFont="1" applyBorder="1" applyAlignment="1">
      <alignment vertical="center"/>
    </xf>
    <xf numFmtId="4" fontId="2" fillId="0" borderId="5" xfId="2" applyNumberFormat="1" applyFont="1" applyBorder="1" applyAlignment="1">
      <alignment vertical="center"/>
    </xf>
    <xf numFmtId="4" fontId="2" fillId="0" borderId="6" xfId="2" applyNumberFormat="1" applyFont="1" applyBorder="1" applyAlignment="1">
      <alignment vertical="center"/>
    </xf>
    <xf numFmtId="4" fontId="2" fillId="0" borderId="15" xfId="2" applyNumberFormat="1" applyFont="1" applyBorder="1" applyAlignment="1">
      <alignment vertical="center"/>
    </xf>
    <xf numFmtId="4" fontId="2" fillId="0" borderId="16" xfId="2" applyNumberFormat="1" applyFont="1" applyBorder="1" applyAlignment="1">
      <alignment vertical="center"/>
    </xf>
    <xf numFmtId="4" fontId="4" fillId="0" borderId="5" xfId="2" applyNumberFormat="1" applyFont="1" applyBorder="1" applyAlignment="1">
      <alignment horizontal="justify" vertical="center"/>
    </xf>
    <xf numFmtId="4" fontId="4" fillId="0" borderId="6" xfId="2" applyNumberFormat="1" applyFont="1" applyBorder="1" applyAlignment="1">
      <alignment horizontal="justify" vertical="center"/>
    </xf>
    <xf numFmtId="4" fontId="4" fillId="0" borderId="6" xfId="2" applyNumberFormat="1" applyFont="1" applyBorder="1" applyAlignment="1">
      <alignment horizontal="right" vertical="center"/>
    </xf>
    <xf numFmtId="4" fontId="4" fillId="0" borderId="15" xfId="2" applyNumberFormat="1" applyFont="1" applyBorder="1" applyAlignment="1">
      <alignment horizontal="right" vertical="center"/>
    </xf>
    <xf numFmtId="4" fontId="4" fillId="0" borderId="5" xfId="2" applyNumberFormat="1" applyFont="1" applyBorder="1" applyAlignment="1">
      <alignment horizontal="right" vertical="center"/>
    </xf>
    <xf numFmtId="4" fontId="4" fillId="0" borderId="16" xfId="2" applyNumberFormat="1" applyFont="1" applyBorder="1" applyAlignment="1">
      <alignment horizontal="right" vertical="center"/>
    </xf>
    <xf numFmtId="4" fontId="4" fillId="0" borderId="5" xfId="2" applyNumberFormat="1" applyFont="1" applyBorder="1" applyAlignment="1">
      <alignment vertical="center"/>
    </xf>
    <xf numFmtId="4" fontId="4" fillId="0" borderId="6" xfId="2" applyNumberFormat="1" applyFont="1" applyBorder="1" applyAlignment="1">
      <alignment vertical="center"/>
    </xf>
    <xf numFmtId="4" fontId="4" fillId="0" borderId="15" xfId="2" applyNumberFormat="1" applyFont="1" applyBorder="1" applyAlignment="1">
      <alignment vertical="center"/>
    </xf>
    <xf numFmtId="4" fontId="4" fillId="0" borderId="16" xfId="2" applyNumberFormat="1" applyFont="1" applyBorder="1" applyAlignment="1">
      <alignment vertical="center"/>
    </xf>
    <xf numFmtId="49" fontId="4" fillId="0" borderId="5" xfId="2" applyFont="1" applyBorder="1" applyAlignment="1">
      <alignment vertical="center"/>
    </xf>
    <xf numFmtId="4" fontId="2" fillId="0" borderId="17" xfId="2" applyNumberFormat="1" applyFont="1" applyBorder="1" applyAlignment="1">
      <alignment vertical="center"/>
    </xf>
    <xf numFmtId="4" fontId="2" fillId="0" borderId="18" xfId="2" applyNumberFormat="1" applyFont="1" applyBorder="1" applyAlignment="1">
      <alignment vertical="center"/>
    </xf>
    <xf numFmtId="4" fontId="2" fillId="0" borderId="19" xfId="2" applyNumberFormat="1" applyFont="1" applyBorder="1" applyAlignment="1">
      <alignment vertical="center"/>
    </xf>
    <xf numFmtId="4" fontId="2" fillId="0" borderId="20" xfId="2" applyNumberFormat="1" applyFont="1" applyBorder="1" applyAlignment="1">
      <alignment vertical="center"/>
    </xf>
    <xf numFmtId="49" fontId="8" fillId="0" borderId="0" xfId="2" applyFont="1" applyAlignment="1">
      <alignment horizontal="left" vertical="center"/>
    </xf>
    <xf numFmtId="3" fontId="7" fillId="0" borderId="0" xfId="2" applyNumberFormat="1" applyFont="1" applyAlignment="1">
      <alignment vertical="center"/>
    </xf>
    <xf numFmtId="3" fontId="7" fillId="0" borderId="0" xfId="2" applyNumberFormat="1" applyFont="1" applyAlignment="1">
      <alignment horizontal="right" vertical="center"/>
    </xf>
    <xf numFmtId="49" fontId="4" fillId="0" borderId="21" xfId="2" applyFont="1" applyBorder="1" applyAlignment="1">
      <alignment vertical="center"/>
    </xf>
    <xf numFmtId="0" fontId="4" fillId="0" borderId="6" xfId="0" applyFont="1" applyBorder="1" applyAlignment="1">
      <alignment horizontal="center" vertical="center" wrapText="1"/>
    </xf>
    <xf numFmtId="10" fontId="4" fillId="0" borderId="6" xfId="0" applyNumberFormat="1" applyFont="1" applyBorder="1" applyAlignment="1">
      <alignment horizontal="center" vertical="center" wrapText="1"/>
    </xf>
    <xf numFmtId="0" fontId="4" fillId="0" borderId="26" xfId="0" applyFont="1" applyBorder="1" applyAlignment="1">
      <alignment horizontal="center" vertical="center" wrapText="1"/>
    </xf>
    <xf numFmtId="49" fontId="4" fillId="0" borderId="31" xfId="2" applyFont="1" applyBorder="1" applyAlignment="1">
      <alignment vertical="center"/>
    </xf>
    <xf numFmtId="0" fontId="11" fillId="0" borderId="0" xfId="0" applyFont="1" applyAlignment="1">
      <alignment horizontal="center" vertical="center"/>
    </xf>
    <xf numFmtId="0" fontId="3" fillId="0" borderId="0" xfId="0" applyFont="1" applyAlignment="1">
      <alignment vertical="center"/>
    </xf>
    <xf numFmtId="0" fontId="8" fillId="0" borderId="0" xfId="0" applyFont="1" applyAlignment="1">
      <alignment horizontal="center" vertical="center" wrapText="1"/>
    </xf>
    <xf numFmtId="0" fontId="21" fillId="0" borderId="0" xfId="0" applyFont="1"/>
    <xf numFmtId="0" fontId="10" fillId="0" borderId="0" xfId="1" applyFont="1" applyAlignment="1">
      <alignment vertical="center"/>
    </xf>
    <xf numFmtId="0" fontId="10" fillId="0" borderId="0" xfId="0" applyFont="1"/>
    <xf numFmtId="0" fontId="21" fillId="0" borderId="0" xfId="1" applyFont="1" applyAlignment="1">
      <alignment horizontal="left" vertical="center"/>
    </xf>
    <xf numFmtId="0" fontId="21" fillId="0" borderId="0" xfId="1" applyFont="1" applyAlignment="1">
      <alignment vertical="center"/>
    </xf>
    <xf numFmtId="49" fontId="21" fillId="0" borderId="0" xfId="3" applyNumberFormat="1" applyFont="1" applyAlignment="1">
      <alignment horizontal="left" vertical="center"/>
    </xf>
    <xf numFmtId="0" fontId="10" fillId="0" borderId="0" xfId="1" applyFont="1" applyAlignment="1">
      <alignment horizontal="center" vertical="center"/>
    </xf>
    <xf numFmtId="164" fontId="21" fillId="0" borderId="0" xfId="0" applyNumberFormat="1" applyFont="1"/>
    <xf numFmtId="0" fontId="21" fillId="0" borderId="6" xfId="0" applyFont="1" applyBorder="1"/>
    <xf numFmtId="0" fontId="10" fillId="0" borderId="6" xfId="1" applyFont="1" applyBorder="1" applyAlignment="1">
      <alignment vertical="center"/>
    </xf>
    <xf numFmtId="0" fontId="10" fillId="0" borderId="6" xfId="1" applyFont="1" applyBorder="1" applyAlignment="1">
      <alignment horizontal="left" vertical="center"/>
    </xf>
    <xf numFmtId="0" fontId="21" fillId="0" borderId="38" xfId="0" applyFont="1" applyBorder="1"/>
    <xf numFmtId="0" fontId="32" fillId="3" borderId="27" xfId="1" applyFont="1" applyFill="1" applyBorder="1" applyAlignment="1">
      <alignment horizontal="center" vertical="center"/>
    </xf>
    <xf numFmtId="0" fontId="33" fillId="3" borderId="27" xfId="0" applyFont="1" applyFill="1" applyBorder="1"/>
    <xf numFmtId="0" fontId="35" fillId="3" borderId="27" xfId="0" applyFont="1" applyFill="1" applyBorder="1" applyAlignment="1">
      <alignment horizontal="center" vertical="center"/>
    </xf>
    <xf numFmtId="0" fontId="12" fillId="3" borderId="27" xfId="1" applyFont="1" applyFill="1" applyBorder="1" applyAlignment="1">
      <alignment horizontal="center" vertical="center"/>
    </xf>
    <xf numFmtId="0" fontId="32" fillId="3" borderId="43" xfId="1" applyFont="1" applyFill="1" applyBorder="1" applyAlignment="1">
      <alignment horizontal="center" vertical="center" wrapText="1"/>
    </xf>
    <xf numFmtId="0" fontId="32" fillId="3" borderId="44" xfId="1" applyFont="1" applyFill="1" applyBorder="1" applyAlignment="1">
      <alignment horizontal="center" vertical="center" wrapText="1"/>
    </xf>
    <xf numFmtId="0" fontId="35" fillId="3" borderId="28" xfId="0" applyFont="1" applyFill="1" applyBorder="1" applyAlignment="1">
      <alignment horizontal="center" vertical="center"/>
    </xf>
    <xf numFmtId="0" fontId="21" fillId="0" borderId="27" xfId="0" applyFont="1" applyBorder="1"/>
    <xf numFmtId="49" fontId="12" fillId="3" borderId="27" xfId="2" applyFont="1" applyFill="1" applyBorder="1" applyAlignment="1">
      <alignment horizontal="center" textRotation="90" wrapText="1"/>
    </xf>
    <xf numFmtId="0" fontId="16" fillId="3" borderId="39" xfId="0" applyFont="1" applyFill="1" applyBorder="1" applyAlignment="1">
      <alignment horizontal="center" vertical="center" wrapText="1"/>
    </xf>
    <xf numFmtId="0" fontId="37" fillId="5" borderId="6" xfId="1" applyFont="1" applyFill="1" applyBorder="1" applyAlignment="1">
      <alignment horizontal="center" vertical="center"/>
    </xf>
    <xf numFmtId="0" fontId="10" fillId="5" borderId="6" xfId="1" applyFont="1" applyFill="1" applyBorder="1" applyAlignment="1">
      <alignment horizontal="left" vertical="center"/>
    </xf>
    <xf numFmtId="0" fontId="10" fillId="5" borderId="6" xfId="1" applyFont="1" applyFill="1" applyBorder="1" applyAlignment="1">
      <alignment vertical="center"/>
    </xf>
    <xf numFmtId="0" fontId="33" fillId="0" borderId="0" xfId="0" applyFont="1"/>
    <xf numFmtId="0" fontId="21" fillId="0" borderId="26" xfId="0" applyFont="1" applyBorder="1"/>
    <xf numFmtId="0" fontId="37" fillId="5" borderId="4" xfId="1" applyFont="1" applyFill="1" applyBorder="1" applyAlignment="1">
      <alignment horizontal="center" vertical="center"/>
    </xf>
    <xf numFmtId="0" fontId="32" fillId="5" borderId="4" xfId="1" applyFont="1" applyFill="1" applyBorder="1" applyAlignment="1">
      <alignment horizontal="center" vertical="center" wrapText="1"/>
    </xf>
    <xf numFmtId="0" fontId="32" fillId="3" borderId="27" xfId="0" applyFont="1" applyFill="1" applyBorder="1"/>
    <xf numFmtId="49" fontId="33" fillId="3" borderId="27" xfId="3" quotePrefix="1" applyNumberFormat="1" applyFont="1" applyFill="1" applyBorder="1" applyAlignment="1">
      <alignment horizontal="left" vertical="center"/>
    </xf>
    <xf numFmtId="15" fontId="12" fillId="3" borderId="27" xfId="1" applyNumberFormat="1" applyFont="1" applyFill="1" applyBorder="1" applyAlignment="1">
      <alignment horizontal="center" vertical="center"/>
    </xf>
    <xf numFmtId="0" fontId="10" fillId="3" borderId="27" xfId="1" applyFont="1" applyFill="1" applyBorder="1" applyAlignment="1">
      <alignment horizontal="center" vertical="center"/>
    </xf>
    <xf numFmtId="0" fontId="10" fillId="3" borderId="27" xfId="1" applyFont="1" applyFill="1" applyBorder="1" applyAlignment="1">
      <alignment vertical="center"/>
    </xf>
    <xf numFmtId="0" fontId="12" fillId="3" borderId="27" xfId="0" applyFont="1" applyFill="1" applyBorder="1" applyAlignment="1">
      <alignment horizontal="center" vertical="center" wrapText="1"/>
    </xf>
    <xf numFmtId="0" fontId="36" fillId="3" borderId="27" xfId="0" applyFont="1" applyFill="1" applyBorder="1" applyAlignment="1">
      <alignment horizontal="center" vertical="center" wrapText="1"/>
    </xf>
    <xf numFmtId="0" fontId="16" fillId="3" borderId="27" xfId="0" applyFont="1" applyFill="1" applyBorder="1" applyAlignment="1">
      <alignment horizontal="right" vertical="center" wrapText="1"/>
    </xf>
    <xf numFmtId="0" fontId="12" fillId="3" borderId="27" xfId="0" applyFont="1" applyFill="1" applyBorder="1" applyAlignment="1">
      <alignment horizontal="center" vertical="center"/>
    </xf>
    <xf numFmtId="0" fontId="13" fillId="3" borderId="27" xfId="0" applyFont="1" applyFill="1" applyBorder="1" applyAlignment="1">
      <alignment horizontal="center" vertical="center" wrapText="1"/>
    </xf>
    <xf numFmtId="0" fontId="19" fillId="3" borderId="27" xfId="0" applyFont="1" applyFill="1" applyBorder="1" applyAlignment="1">
      <alignment vertical="center"/>
    </xf>
    <xf numFmtId="49" fontId="13" fillId="3" borderId="27" xfId="2" applyFont="1" applyFill="1" applyBorder="1" applyAlignment="1">
      <alignment horizontal="center" textRotation="90" wrapText="1"/>
    </xf>
    <xf numFmtId="49" fontId="13" fillId="3" borderId="27" xfId="2" applyFont="1" applyFill="1" applyBorder="1" applyAlignment="1">
      <alignment horizontal="center" vertical="center"/>
    </xf>
    <xf numFmtId="4" fontId="13" fillId="3" borderId="27" xfId="2" applyNumberFormat="1" applyFont="1" applyFill="1" applyBorder="1" applyAlignment="1">
      <alignment horizontal="right" vertical="center"/>
    </xf>
    <xf numFmtId="49" fontId="10" fillId="0" borderId="0" xfId="3" applyNumberFormat="1" applyFont="1" applyAlignment="1">
      <alignment horizontal="left" vertical="center"/>
    </xf>
    <xf numFmtId="0" fontId="10" fillId="0" borderId="0" xfId="1" applyFont="1" applyAlignment="1">
      <alignment horizontal="left" vertical="center"/>
    </xf>
    <xf numFmtId="164" fontId="32" fillId="3" borderId="39" xfId="0" applyNumberFormat="1" applyFont="1" applyFill="1" applyBorder="1" applyAlignment="1">
      <alignment horizontal="center" vertical="center" textRotation="90" wrapText="1"/>
    </xf>
    <xf numFmtId="0" fontId="19" fillId="3" borderId="37" xfId="1" applyFont="1" applyFill="1" applyBorder="1" applyAlignment="1">
      <alignment horizontal="center" vertical="center"/>
    </xf>
    <xf numFmtId="0" fontId="21" fillId="0" borderId="6" xfId="1" applyFont="1" applyBorder="1" applyAlignment="1">
      <alignment horizontal="left" vertical="center"/>
    </xf>
    <xf numFmtId="0" fontId="21" fillId="0" borderId="6" xfId="1" applyFont="1" applyBorder="1" applyAlignment="1">
      <alignment vertical="center"/>
    </xf>
    <xf numFmtId="0" fontId="29" fillId="3" borderId="39" xfId="0" applyFont="1" applyFill="1" applyBorder="1" applyAlignment="1">
      <alignment horizontal="center" vertical="center" textRotation="90" wrapText="1"/>
    </xf>
    <xf numFmtId="0" fontId="31" fillId="3" borderId="39" xfId="0" applyFont="1" applyFill="1" applyBorder="1" applyAlignment="1">
      <alignment horizontal="center" vertical="center" textRotation="90" wrapText="1"/>
    </xf>
    <xf numFmtId="0" fontId="28" fillId="3" borderId="39" xfId="0" applyFont="1" applyFill="1" applyBorder="1" applyAlignment="1">
      <alignment horizontal="center" vertical="center" textRotation="90" wrapText="1"/>
    </xf>
    <xf numFmtId="49" fontId="27" fillId="3" borderId="40" xfId="2" applyFont="1" applyFill="1" applyBorder="1" applyAlignment="1">
      <alignment horizontal="left" vertical="center"/>
    </xf>
    <xf numFmtId="0" fontId="12" fillId="3" borderId="39" xfId="1" applyFont="1" applyFill="1" applyBorder="1" applyAlignment="1">
      <alignment horizontal="center" vertical="center"/>
    </xf>
    <xf numFmtId="0" fontId="32" fillId="3" borderId="40" xfId="1" applyFont="1" applyFill="1" applyBorder="1" applyAlignment="1">
      <alignment horizontal="center" vertical="center"/>
    </xf>
    <xf numFmtId="0" fontId="32" fillId="3" borderId="40" xfId="1" applyFont="1" applyFill="1" applyBorder="1" applyAlignment="1">
      <alignment vertical="center"/>
    </xf>
    <xf numFmtId="0" fontId="32" fillId="4" borderId="6" xfId="1" applyFont="1" applyFill="1" applyBorder="1" applyAlignment="1">
      <alignment horizontal="center" vertical="center"/>
    </xf>
    <xf numFmtId="0" fontId="21" fillId="0" borderId="6" xfId="1" applyFont="1" applyBorder="1" applyAlignment="1">
      <alignment horizontal="center" vertical="center"/>
    </xf>
    <xf numFmtId="0" fontId="13" fillId="3" borderId="39" xfId="0" applyFont="1" applyFill="1" applyBorder="1" applyAlignment="1">
      <alignment horizontal="center" vertical="center" wrapText="1"/>
    </xf>
    <xf numFmtId="0" fontId="4" fillId="0" borderId="0" xfId="0" applyFont="1" applyAlignment="1">
      <alignment horizontal="left"/>
    </xf>
    <xf numFmtId="0" fontId="13" fillId="3" borderId="41"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xf>
    <xf numFmtId="0" fontId="18" fillId="0" borderId="6" xfId="0" applyFont="1" applyBorder="1" applyAlignment="1">
      <alignment wrapText="1"/>
    </xf>
    <xf numFmtId="0" fontId="4" fillId="0" borderId="6" xfId="0" applyFont="1" applyBorder="1" applyAlignment="1">
      <alignment horizontal="right" vertical="center" wrapText="1"/>
    </xf>
    <xf numFmtId="4" fontId="4" fillId="0" borderId="6" xfId="0" applyNumberFormat="1" applyFont="1" applyBorder="1" applyAlignment="1">
      <alignment horizontal="right" vertical="center" wrapText="1"/>
    </xf>
    <xf numFmtId="0" fontId="18" fillId="0" borderId="6" xfId="0" applyFont="1" applyBorder="1" applyAlignment="1">
      <alignment vertical="center" wrapText="1"/>
    </xf>
    <xf numFmtId="10" fontId="4" fillId="0" borderId="6" xfId="0" applyNumberFormat="1" applyFont="1" applyBorder="1" applyAlignment="1">
      <alignment horizontal="right" vertical="center" wrapText="1"/>
    </xf>
    <xf numFmtId="0" fontId="4" fillId="0" borderId="0" xfId="0" applyFont="1" applyAlignment="1">
      <alignment horizontal="center" vertical="center"/>
    </xf>
    <xf numFmtId="4" fontId="4" fillId="0" borderId="6" xfId="0" applyNumberFormat="1" applyFont="1" applyBorder="1" applyAlignment="1">
      <alignment horizontal="justify" vertical="center" wrapText="1"/>
    </xf>
    <xf numFmtId="0" fontId="2" fillId="0" borderId="0" xfId="0" applyFont="1" applyAlignment="1">
      <alignment horizontal="left" indent="2"/>
    </xf>
    <xf numFmtId="4" fontId="2" fillId="6" borderId="0" xfId="0" applyNumberFormat="1" applyFont="1" applyFill="1"/>
    <xf numFmtId="0" fontId="7" fillId="0" borderId="0" xfId="0" applyFont="1" applyAlignment="1">
      <alignment vertical="center"/>
    </xf>
    <xf numFmtId="0" fontId="24" fillId="3" borderId="27" xfId="0" applyFont="1" applyFill="1" applyBorder="1" applyAlignment="1">
      <alignment horizontal="center" vertical="center" wrapText="1"/>
    </xf>
    <xf numFmtId="0" fontId="7" fillId="0" borderId="6" xfId="0" applyFont="1" applyBorder="1" applyAlignment="1">
      <alignment vertical="center"/>
    </xf>
    <xf numFmtId="0" fontId="26" fillId="0" borderId="6" xfId="0" applyFont="1" applyBorder="1" applyAlignment="1">
      <alignment vertical="center"/>
    </xf>
    <xf numFmtId="0" fontId="26" fillId="0" borderId="6" xfId="0" applyFont="1" applyBorder="1" applyAlignment="1">
      <alignment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25" fillId="0" borderId="6" xfId="0" applyFont="1" applyBorder="1" applyAlignment="1">
      <alignment horizontal="left" vertical="center"/>
    </xf>
    <xf numFmtId="0" fontId="7" fillId="0" borderId="6" xfId="0" applyFont="1" applyBorder="1" applyAlignment="1">
      <alignment horizontal="left" vertical="center"/>
    </xf>
    <xf numFmtId="165" fontId="7" fillId="0" borderId="6" xfId="0" applyNumberFormat="1" applyFont="1" applyBorder="1" applyAlignment="1">
      <alignment vertical="center"/>
    </xf>
    <xf numFmtId="165" fontId="29" fillId="3" borderId="40" xfId="0" applyNumberFormat="1" applyFont="1" applyFill="1" applyBorder="1" applyAlignment="1">
      <alignment vertical="center"/>
    </xf>
    <xf numFmtId="0" fontId="8" fillId="0" borderId="0" xfId="0" applyFont="1" applyAlignment="1">
      <alignment vertical="center"/>
    </xf>
    <xf numFmtId="166" fontId="7" fillId="0" borderId="6" xfId="6" applyNumberFormat="1" applyFont="1" applyBorder="1" applyAlignment="1">
      <alignment vertical="center"/>
    </xf>
    <xf numFmtId="0" fontId="21" fillId="0" borderId="25" xfId="0" applyFont="1" applyBorder="1" applyAlignment="1">
      <alignment vertical="center"/>
    </xf>
    <xf numFmtId="0" fontId="21" fillId="0" borderId="24"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13" xfId="0" applyFont="1" applyBorder="1" applyAlignment="1">
      <alignment vertical="center"/>
    </xf>
    <xf numFmtId="0" fontId="21" fillId="0" borderId="22" xfId="0" applyFont="1" applyBorder="1" applyAlignment="1">
      <alignment vertical="center"/>
    </xf>
    <xf numFmtId="0" fontId="21" fillId="0" borderId="0" xfId="0" applyFont="1" applyAlignment="1">
      <alignment vertical="center"/>
    </xf>
    <xf numFmtId="49" fontId="21" fillId="0" borderId="25" xfId="0" applyNumberFormat="1" applyFont="1" applyBorder="1" applyAlignment="1">
      <alignment horizontal="left" vertical="center"/>
    </xf>
    <xf numFmtId="0" fontId="21" fillId="0" borderId="5" xfId="0" applyFont="1" applyBorder="1" applyAlignment="1">
      <alignment vertical="center"/>
    </xf>
    <xf numFmtId="0" fontId="21" fillId="0" borderId="6" xfId="0" applyFont="1" applyBorder="1" applyAlignment="1">
      <alignment vertical="center"/>
    </xf>
    <xf numFmtId="0" fontId="21" fillId="0" borderId="16" xfId="0" applyFont="1" applyBorder="1" applyAlignment="1">
      <alignment vertical="center"/>
    </xf>
    <xf numFmtId="0" fontId="21" fillId="0" borderId="23"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20" xfId="0" applyFont="1" applyBorder="1" applyAlignment="1">
      <alignment vertical="center"/>
    </xf>
    <xf numFmtId="0" fontId="21" fillId="0" borderId="36" xfId="0" applyFont="1" applyBorder="1" applyAlignment="1">
      <alignment vertical="center"/>
    </xf>
    <xf numFmtId="49" fontId="21" fillId="0" borderId="37" xfId="0" applyNumberFormat="1" applyFont="1" applyBorder="1" applyAlignment="1">
      <alignment horizontal="left" vertical="center"/>
    </xf>
    <xf numFmtId="0" fontId="21" fillId="2" borderId="11" xfId="0" applyFont="1" applyFill="1" applyBorder="1" applyAlignment="1">
      <alignment horizontal="right" vertical="center"/>
    </xf>
    <xf numFmtId="0" fontId="21" fillId="2" borderId="7" xfId="0" applyFont="1" applyFill="1" applyBorder="1" applyAlignment="1">
      <alignment vertical="center"/>
    </xf>
    <xf numFmtId="0" fontId="21" fillId="2" borderId="8" xfId="0" applyFont="1" applyFill="1" applyBorder="1" applyAlignment="1">
      <alignment vertical="center"/>
    </xf>
    <xf numFmtId="0" fontId="21" fillId="2" borderId="34" xfId="0" applyFont="1" applyFill="1" applyBorder="1" applyAlignment="1">
      <alignment vertical="center"/>
    </xf>
    <xf numFmtId="0" fontId="21" fillId="2" borderId="35" xfId="0" applyFont="1" applyFill="1" applyBorder="1" applyAlignment="1">
      <alignment vertical="center"/>
    </xf>
    <xf numFmtId="0" fontId="22" fillId="0" borderId="0" xfId="0" applyFont="1" applyAlignment="1">
      <alignment vertical="center" wrapText="1"/>
    </xf>
    <xf numFmtId="0" fontId="21" fillId="0" borderId="9" xfId="0" applyFont="1" applyBorder="1" applyAlignment="1">
      <alignment vertical="center"/>
    </xf>
    <xf numFmtId="0" fontId="21" fillId="0" borderId="37" xfId="0" applyFont="1" applyBorder="1" applyAlignment="1">
      <alignment horizontal="right" vertical="center"/>
    </xf>
    <xf numFmtId="0" fontId="21" fillId="0" borderId="10" xfId="0" applyFont="1" applyBorder="1" applyAlignment="1">
      <alignment vertical="center"/>
    </xf>
    <xf numFmtId="0" fontId="21" fillId="0" borderId="32" xfId="0" applyFont="1" applyBorder="1" applyAlignment="1">
      <alignment vertical="center"/>
    </xf>
    <xf numFmtId="0" fontId="21" fillId="0" borderId="2" xfId="0" applyFont="1" applyBorder="1" applyAlignment="1">
      <alignment vertical="center"/>
    </xf>
    <xf numFmtId="0" fontId="21" fillId="0" borderId="33" xfId="0" applyFont="1" applyBorder="1" applyAlignment="1">
      <alignment vertical="center"/>
    </xf>
    <xf numFmtId="0" fontId="21" fillId="0" borderId="1" xfId="0" applyFont="1" applyBorder="1" applyAlignment="1">
      <alignment vertical="center"/>
    </xf>
    <xf numFmtId="0" fontId="21" fillId="0" borderId="25" xfId="0" applyFont="1" applyBorder="1" applyAlignment="1">
      <alignment horizontal="right" vertical="center"/>
    </xf>
    <xf numFmtId="0" fontId="21" fillId="2" borderId="24" xfId="0" applyFont="1" applyFill="1" applyBorder="1" applyAlignment="1">
      <alignment horizontal="right" vertical="center"/>
    </xf>
    <xf numFmtId="0" fontId="21" fillId="2" borderId="17" xfId="0" applyFont="1" applyFill="1" applyBorder="1" applyAlignment="1">
      <alignment vertical="center"/>
    </xf>
    <xf numFmtId="0" fontId="21" fillId="2" borderId="18" xfId="0" applyFont="1" applyFill="1" applyBorder="1" applyAlignment="1">
      <alignment vertical="center"/>
    </xf>
    <xf numFmtId="0" fontId="21" fillId="2" borderId="20" xfId="0" applyFont="1" applyFill="1" applyBorder="1" applyAlignment="1">
      <alignment vertical="center"/>
    </xf>
    <xf numFmtId="0" fontId="21" fillId="2" borderId="36" xfId="0" applyFont="1" applyFill="1" applyBorder="1" applyAlignment="1">
      <alignment vertical="center"/>
    </xf>
    <xf numFmtId="0" fontId="35" fillId="3" borderId="27" xfId="0" applyFont="1" applyFill="1" applyBorder="1" applyAlignment="1">
      <alignment vertical="center"/>
    </xf>
    <xf numFmtId="9" fontId="21" fillId="2" borderId="7" xfId="6" applyFont="1" applyFill="1" applyBorder="1" applyAlignment="1">
      <alignment vertical="center"/>
    </xf>
    <xf numFmtId="9" fontId="21" fillId="2" borderId="8" xfId="6" applyFont="1" applyFill="1" applyBorder="1" applyAlignment="1">
      <alignment vertical="center"/>
    </xf>
    <xf numFmtId="9" fontId="21" fillId="2" borderId="34" xfId="6" applyFont="1" applyFill="1" applyBorder="1" applyAlignment="1">
      <alignment vertical="center"/>
    </xf>
    <xf numFmtId="9" fontId="33" fillId="3" borderId="27" xfId="6" applyFont="1" applyFill="1" applyBorder="1" applyAlignment="1">
      <alignment vertical="center"/>
    </xf>
    <xf numFmtId="166" fontId="33" fillId="3" borderId="27" xfId="6" applyNumberFormat="1" applyFont="1" applyFill="1" applyBorder="1" applyAlignment="1">
      <alignment vertical="center"/>
    </xf>
    <xf numFmtId="165" fontId="21" fillId="0" borderId="3" xfId="0" applyNumberFormat="1" applyFont="1" applyBorder="1" applyAlignment="1">
      <alignment vertical="center"/>
    </xf>
    <xf numFmtId="165" fontId="21" fillId="0" borderId="4" xfId="0" applyNumberFormat="1" applyFont="1" applyBorder="1" applyAlignment="1">
      <alignment vertical="center"/>
    </xf>
    <xf numFmtId="165" fontId="21" fillId="0" borderId="13" xfId="0" applyNumberFormat="1" applyFont="1" applyBorder="1" applyAlignment="1">
      <alignment vertical="center"/>
    </xf>
    <xf numFmtId="165" fontId="21" fillId="0" borderId="22" xfId="0" applyNumberFormat="1" applyFont="1" applyBorder="1" applyAlignment="1">
      <alignment vertical="center"/>
    </xf>
    <xf numFmtId="165" fontId="21" fillId="0" borderId="5" xfId="0" applyNumberFormat="1" applyFont="1" applyBorder="1" applyAlignment="1">
      <alignment vertical="center"/>
    </xf>
    <xf numFmtId="165" fontId="21" fillId="0" borderId="6" xfId="0" applyNumberFormat="1" applyFont="1" applyBorder="1" applyAlignment="1">
      <alignment vertical="center"/>
    </xf>
    <xf numFmtId="165" fontId="21" fillId="0" borderId="16" xfId="0" applyNumberFormat="1" applyFont="1" applyBorder="1" applyAlignment="1">
      <alignment vertical="center"/>
    </xf>
    <xf numFmtId="165" fontId="21" fillId="0" borderId="23" xfId="0" applyNumberFormat="1" applyFont="1" applyBorder="1" applyAlignment="1">
      <alignment vertical="center"/>
    </xf>
    <xf numFmtId="9" fontId="21" fillId="2" borderId="35" xfId="6" applyFont="1" applyFill="1" applyBorder="1" applyAlignment="1">
      <alignment vertical="center"/>
    </xf>
    <xf numFmtId="166" fontId="21" fillId="2" borderId="7" xfId="6" applyNumberFormat="1" applyFont="1" applyFill="1" applyBorder="1" applyAlignment="1">
      <alignment vertical="center"/>
    </xf>
    <xf numFmtId="166" fontId="21" fillId="2" borderId="8" xfId="6" applyNumberFormat="1" applyFont="1" applyFill="1" applyBorder="1" applyAlignment="1">
      <alignment vertical="center"/>
    </xf>
    <xf numFmtId="166" fontId="21" fillId="2" borderId="34" xfId="6" applyNumberFormat="1" applyFont="1" applyFill="1" applyBorder="1" applyAlignment="1">
      <alignment vertical="center"/>
    </xf>
    <xf numFmtId="166" fontId="21" fillId="2" borderId="35" xfId="6" applyNumberFormat="1" applyFont="1" applyFill="1" applyBorder="1" applyAlignment="1">
      <alignment vertical="center"/>
    </xf>
    <xf numFmtId="9" fontId="12" fillId="3" borderId="27" xfId="6" applyFont="1" applyFill="1" applyBorder="1" applyAlignment="1">
      <alignment horizontal="center" textRotation="90" wrapText="1"/>
    </xf>
    <xf numFmtId="9" fontId="21" fillId="0" borderId="0" xfId="6" applyFont="1"/>
    <xf numFmtId="165" fontId="21" fillId="0" borderId="32" xfId="0" applyNumberFormat="1" applyFont="1" applyBorder="1" applyAlignment="1">
      <alignment vertical="center"/>
    </xf>
    <xf numFmtId="165" fontId="21" fillId="0" borderId="2" xfId="0" applyNumberFormat="1" applyFont="1" applyBorder="1" applyAlignment="1">
      <alignment vertical="center"/>
    </xf>
    <xf numFmtId="165" fontId="21" fillId="0" borderId="33" xfId="0" applyNumberFormat="1" applyFont="1" applyBorder="1" applyAlignment="1">
      <alignment vertical="center"/>
    </xf>
    <xf numFmtId="165" fontId="21" fillId="0" borderId="1" xfId="0" applyNumberFormat="1" applyFont="1" applyBorder="1" applyAlignment="1">
      <alignment vertical="center"/>
    </xf>
    <xf numFmtId="166" fontId="21" fillId="0" borderId="13" xfId="6" applyNumberFormat="1" applyFont="1" applyBorder="1" applyAlignment="1">
      <alignment vertical="center"/>
    </xf>
    <xf numFmtId="166" fontId="21" fillId="0" borderId="16" xfId="6" applyNumberFormat="1" applyFont="1" applyBorder="1" applyAlignment="1">
      <alignment vertical="center"/>
    </xf>
    <xf numFmtId="166" fontId="21" fillId="0" borderId="20" xfId="6" applyNumberFormat="1" applyFont="1" applyBorder="1" applyAlignment="1">
      <alignment vertical="center"/>
    </xf>
    <xf numFmtId="166" fontId="21" fillId="0" borderId="33" xfId="6" applyNumberFormat="1" applyFont="1" applyBorder="1" applyAlignment="1">
      <alignment vertical="center"/>
    </xf>
    <xf numFmtId="166" fontId="21" fillId="0" borderId="34" xfId="6" applyNumberFormat="1" applyFont="1" applyBorder="1" applyAlignment="1">
      <alignment vertical="center"/>
    </xf>
    <xf numFmtId="166" fontId="21" fillId="2" borderId="20" xfId="6" applyNumberFormat="1" applyFont="1" applyFill="1" applyBorder="1" applyAlignment="1">
      <alignment vertical="center"/>
    </xf>
    <xf numFmtId="165" fontId="33" fillId="3" borderId="27" xfId="0" applyNumberFormat="1" applyFont="1" applyFill="1" applyBorder="1" applyAlignment="1">
      <alignment vertical="center"/>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vertical="center"/>
    </xf>
    <xf numFmtId="0" fontId="3" fillId="0" borderId="18" xfId="0" applyFont="1" applyBorder="1" applyAlignment="1">
      <alignment vertical="center"/>
    </xf>
    <xf numFmtId="0" fontId="4" fillId="0" borderId="0" xfId="0" applyFont="1" applyAlignment="1">
      <alignment horizontal="left" vertical="center"/>
    </xf>
    <xf numFmtId="0" fontId="0" fillId="0" borderId="0" xfId="0" applyAlignment="1">
      <alignment vertical="center"/>
    </xf>
    <xf numFmtId="165" fontId="3" fillId="0" borderId="4" xfId="0" applyNumberFormat="1" applyFont="1" applyBorder="1" applyAlignment="1">
      <alignment vertical="center"/>
    </xf>
    <xf numFmtId="165" fontId="3" fillId="0" borderId="6" xfId="0" applyNumberFormat="1" applyFont="1" applyBorder="1" applyAlignment="1">
      <alignment vertical="center"/>
    </xf>
    <xf numFmtId="165" fontId="3" fillId="0" borderId="18" xfId="0" applyNumberFormat="1" applyFont="1" applyBorder="1" applyAlignment="1">
      <alignment vertical="center"/>
    </xf>
    <xf numFmtId="165" fontId="16" fillId="3" borderId="27" xfId="0" applyNumberFormat="1" applyFont="1" applyFill="1" applyBorder="1" applyAlignment="1">
      <alignment vertical="center"/>
    </xf>
    <xf numFmtId="3" fontId="10" fillId="0" borderId="6" xfId="1" applyNumberFormat="1" applyFont="1" applyBorder="1" applyAlignment="1">
      <alignment vertical="center"/>
    </xf>
    <xf numFmtId="3" fontId="21" fillId="0" borderId="6" xfId="1" applyNumberFormat="1" applyFont="1" applyBorder="1" applyAlignment="1">
      <alignment vertical="center"/>
    </xf>
    <xf numFmtId="3" fontId="16" fillId="3" borderId="37" xfId="1" applyNumberFormat="1" applyFont="1" applyFill="1" applyBorder="1" applyAlignment="1">
      <alignment vertical="center"/>
    </xf>
    <xf numFmtId="3" fontId="16" fillId="3" borderId="53" xfId="1" applyNumberFormat="1" applyFont="1" applyFill="1" applyBorder="1" applyAlignment="1">
      <alignment vertical="center"/>
    </xf>
    <xf numFmtId="166" fontId="10" fillId="0" borderId="6" xfId="6" applyNumberFormat="1" applyFont="1" applyFill="1" applyBorder="1" applyAlignment="1">
      <alignment vertical="center"/>
    </xf>
    <xf numFmtId="166" fontId="21" fillId="0" borderId="6" xfId="6" applyNumberFormat="1" applyFont="1" applyBorder="1" applyAlignment="1">
      <alignment vertical="center"/>
    </xf>
    <xf numFmtId="166" fontId="16" fillId="3" borderId="52" xfId="6" applyNumberFormat="1" applyFont="1" applyFill="1" applyBorder="1" applyAlignment="1">
      <alignment vertical="center"/>
    </xf>
    <xf numFmtId="166" fontId="16" fillId="3" borderId="54" xfId="6" applyNumberFormat="1" applyFont="1" applyFill="1" applyBorder="1" applyAlignment="1">
      <alignment vertical="center"/>
    </xf>
    <xf numFmtId="0" fontId="32" fillId="3" borderId="27"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32" fillId="3" borderId="40" xfId="1" applyFont="1" applyFill="1" applyBorder="1" applyAlignment="1">
      <alignment horizontal="center" vertical="center" wrapText="1"/>
    </xf>
    <xf numFmtId="0" fontId="32" fillId="3" borderId="45" xfId="1" applyFont="1" applyFill="1" applyBorder="1" applyAlignment="1">
      <alignment horizontal="center" vertical="center" wrapText="1"/>
    </xf>
    <xf numFmtId="0" fontId="21" fillId="0" borderId="6" xfId="0" applyFont="1" applyBorder="1" applyAlignment="1">
      <alignment horizontal="center" vertical="center" wrapText="1"/>
    </xf>
    <xf numFmtId="49" fontId="21" fillId="0" borderId="6" xfId="0" applyNumberFormat="1" applyFont="1" applyBorder="1" applyAlignment="1">
      <alignment horizontal="center" vertical="center" wrapText="1"/>
    </xf>
    <xf numFmtId="4" fontId="21" fillId="0" borderId="6" xfId="0" applyNumberFormat="1" applyFont="1" applyBorder="1" applyAlignment="1">
      <alignment horizontal="center" vertical="center" wrapText="1"/>
    </xf>
    <xf numFmtId="0" fontId="21" fillId="0" borderId="6" xfId="0" applyFont="1" applyBorder="1" applyAlignment="1">
      <alignment wrapText="1"/>
    </xf>
    <xf numFmtId="167" fontId="41" fillId="0" borderId="6" xfId="0" applyNumberFormat="1" applyFont="1" applyBorder="1" applyAlignment="1">
      <alignment horizontal="right" vertical="center" wrapText="1"/>
    </xf>
    <xf numFmtId="0" fontId="21" fillId="0" borderId="6" xfId="0" applyFont="1" applyBorder="1" applyAlignment="1">
      <alignment vertical="center" wrapText="1"/>
    </xf>
    <xf numFmtId="0" fontId="21" fillId="0" borderId="6" xfId="0" applyFont="1" applyBorder="1" applyAlignment="1">
      <alignment horizontal="center" wrapText="1"/>
    </xf>
    <xf numFmtId="3" fontId="21" fillId="0" borderId="0" xfId="0" applyNumberFormat="1" applyFont="1"/>
    <xf numFmtId="166" fontId="3" fillId="0" borderId="4" xfId="6" applyNumberFormat="1" applyFont="1" applyFill="1" applyBorder="1" applyAlignment="1">
      <alignment horizontal="center" vertical="center"/>
    </xf>
    <xf numFmtId="166" fontId="3" fillId="0" borderId="6" xfId="6" applyNumberFormat="1" applyFont="1" applyFill="1" applyBorder="1" applyAlignment="1">
      <alignment horizontal="center" vertical="center"/>
    </xf>
    <xf numFmtId="166" fontId="3" fillId="0" borderId="18" xfId="6" applyNumberFormat="1" applyFont="1" applyFill="1" applyBorder="1" applyAlignment="1">
      <alignment horizontal="center" vertical="center"/>
    </xf>
    <xf numFmtId="166" fontId="16" fillId="3" borderId="27" xfId="6" applyNumberFormat="1" applyFont="1" applyFill="1" applyBorder="1" applyAlignment="1">
      <alignment horizontal="center" vertical="center"/>
    </xf>
    <xf numFmtId="0" fontId="12" fillId="3" borderId="27" xfId="1" applyFont="1" applyFill="1" applyBorder="1" applyAlignment="1">
      <alignment horizontal="left" vertical="center" wrapText="1"/>
    </xf>
    <xf numFmtId="0" fontId="16" fillId="3" borderId="27" xfId="1" applyFont="1" applyFill="1" applyBorder="1" applyAlignment="1">
      <alignment vertical="center" wrapText="1"/>
    </xf>
    <xf numFmtId="0" fontId="32" fillId="3" borderId="27" xfId="0" applyFont="1" applyFill="1" applyBorder="1" applyAlignment="1">
      <alignment horizontal="left" wrapText="1"/>
    </xf>
    <xf numFmtId="0" fontId="28" fillId="3" borderId="27" xfId="1" applyFont="1" applyFill="1" applyBorder="1" applyAlignment="1">
      <alignment vertical="center" wrapText="1"/>
    </xf>
    <xf numFmtId="0" fontId="12" fillId="3" borderId="27" xfId="1" applyFont="1" applyFill="1" applyBorder="1" applyAlignment="1">
      <alignment vertical="center" wrapText="1"/>
    </xf>
    <xf numFmtId="0" fontId="32" fillId="3" borderId="27" xfId="1" applyFont="1" applyFill="1" applyBorder="1" applyAlignment="1">
      <alignment vertical="center" wrapText="1"/>
    </xf>
    <xf numFmtId="0" fontId="32" fillId="3" borderId="39" xfId="0" applyFont="1" applyFill="1" applyBorder="1" applyAlignment="1">
      <alignment horizontal="center" vertical="center" wrapText="1"/>
    </xf>
    <xf numFmtId="0" fontId="19" fillId="3" borderId="27" xfId="1" applyFont="1" applyFill="1" applyBorder="1" applyAlignment="1">
      <alignment horizontal="center" vertical="center"/>
    </xf>
    <xf numFmtId="165" fontId="43" fillId="3" borderId="40" xfId="0" applyNumberFormat="1" applyFont="1" applyFill="1" applyBorder="1" applyAlignment="1">
      <alignment vertical="center"/>
    </xf>
    <xf numFmtId="166" fontId="43" fillId="3" borderId="40" xfId="6" applyNumberFormat="1" applyFont="1" applyFill="1" applyBorder="1" applyAlignment="1">
      <alignment vertical="center"/>
    </xf>
    <xf numFmtId="0" fontId="10" fillId="0" borderId="4" xfId="1" applyFont="1" applyBorder="1" applyAlignment="1">
      <alignment horizontal="justify" vertical="center" wrapText="1"/>
    </xf>
    <xf numFmtId="0" fontId="21" fillId="0" borderId="4" xfId="1" applyFont="1" applyBorder="1" applyAlignment="1">
      <alignment horizontal="center" vertical="center"/>
    </xf>
    <xf numFmtId="0" fontId="21" fillId="0" borderId="4" xfId="1" quotePrefix="1" applyFont="1" applyBorder="1" applyAlignment="1">
      <alignment horizontal="center" vertical="center"/>
    </xf>
    <xf numFmtId="4" fontId="21" fillId="0" borderId="4" xfId="1" applyNumberFormat="1" applyFont="1" applyBorder="1" applyAlignment="1">
      <alignment horizontal="center" vertical="center"/>
    </xf>
    <xf numFmtId="14" fontId="21" fillId="4" borderId="4" xfId="1" applyNumberFormat="1" applyFont="1" applyFill="1" applyBorder="1" applyAlignment="1">
      <alignment horizontal="center" vertical="center"/>
    </xf>
    <xf numFmtId="14" fontId="21" fillId="0" borderId="6" xfId="1" applyNumberFormat="1" applyFont="1" applyBorder="1" applyAlignment="1">
      <alignment horizontal="center" vertical="center"/>
    </xf>
    <xf numFmtId="14" fontId="21" fillId="0" borderId="4" xfId="1" quotePrefix="1" applyNumberFormat="1" applyFont="1" applyBorder="1" applyAlignment="1">
      <alignment horizontal="center" vertical="center"/>
    </xf>
    <xf numFmtId="4" fontId="21" fillId="4" borderId="12" xfId="0" applyNumberFormat="1" applyFont="1" applyFill="1" applyBorder="1" applyAlignment="1">
      <alignment horizontal="center" vertical="center"/>
    </xf>
    <xf numFmtId="4" fontId="21" fillId="0" borderId="4" xfId="0" applyNumberFormat="1" applyFont="1" applyBorder="1" applyAlignment="1">
      <alignment horizontal="center" vertical="center"/>
    </xf>
    <xf numFmtId="4" fontId="21" fillId="0" borderId="0" xfId="0" applyNumberFormat="1" applyFont="1"/>
    <xf numFmtId="0" fontId="10" fillId="0" borderId="6" xfId="1" applyFont="1" applyBorder="1" applyAlignment="1">
      <alignment horizontal="justify" vertical="center" wrapText="1"/>
    </xf>
    <xf numFmtId="4" fontId="21" fillId="0" borderId="6" xfId="1" applyNumberFormat="1" applyFont="1" applyBorder="1" applyAlignment="1">
      <alignment horizontal="center" vertical="center"/>
    </xf>
    <xf numFmtId="4" fontId="21" fillId="0" borderId="15" xfId="0" applyNumberFormat="1" applyFont="1" applyBorder="1" applyAlignment="1">
      <alignment horizontal="center" vertical="center"/>
    </xf>
    <xf numFmtId="4" fontId="21" fillId="0" borderId="6" xfId="0" applyNumberFormat="1" applyFont="1" applyBorder="1" applyAlignment="1">
      <alignment horizontal="center" vertical="center"/>
    </xf>
    <xf numFmtId="0" fontId="21" fillId="0" borderId="4" xfId="1" applyFont="1" applyBorder="1" applyAlignment="1">
      <alignment horizontal="left" vertical="center" wrapText="1"/>
    </xf>
    <xf numFmtId="0" fontId="21" fillId="0" borderId="4" xfId="1" applyFont="1" applyBorder="1" applyAlignment="1">
      <alignment horizontal="center" vertical="center" wrapText="1"/>
    </xf>
    <xf numFmtId="0" fontId="10" fillId="0" borderId="4" xfId="1" applyFont="1" applyBorder="1" applyAlignment="1">
      <alignment horizontal="center" vertical="center" wrapText="1"/>
    </xf>
    <xf numFmtId="43" fontId="21" fillId="0" borderId="4" xfId="7" applyFont="1" applyFill="1" applyBorder="1" applyAlignment="1">
      <alignment horizontal="center" vertical="center" wrapText="1"/>
    </xf>
    <xf numFmtId="14" fontId="21" fillId="0" borderId="4" xfId="1" applyNumberFormat="1" applyFont="1" applyBorder="1" applyAlignment="1">
      <alignment vertical="center" wrapText="1"/>
    </xf>
    <xf numFmtId="168" fontId="21" fillId="0" borderId="4" xfId="7" applyNumberFormat="1" applyFont="1" applyFill="1" applyBorder="1" applyAlignment="1">
      <alignment horizontal="center" vertical="center" wrapText="1"/>
    </xf>
    <xf numFmtId="0" fontId="21" fillId="0" borderId="6" xfId="1" applyFont="1" applyBorder="1" applyAlignment="1">
      <alignment horizontal="left" vertical="center" wrapText="1"/>
    </xf>
    <xf numFmtId="43" fontId="21" fillId="0" borderId="6" xfId="7" applyFont="1" applyFill="1" applyBorder="1" applyAlignment="1">
      <alignment vertical="center" wrapText="1"/>
    </xf>
    <xf numFmtId="14" fontId="21" fillId="0" borderId="6" xfId="1" applyNumberFormat="1" applyFont="1" applyBorder="1" applyAlignment="1">
      <alignment vertical="center" wrapText="1"/>
    </xf>
    <xf numFmtId="168" fontId="21" fillId="0" borderId="6" xfId="7" applyNumberFormat="1" applyFont="1" applyBorder="1" applyAlignment="1">
      <alignment horizontal="center" vertical="center" wrapText="1"/>
    </xf>
    <xf numFmtId="43" fontId="21" fillId="0" borderId="15" xfId="7" applyFont="1" applyBorder="1" applyAlignment="1">
      <alignment horizontal="center" vertical="center" wrapText="1"/>
    </xf>
    <xf numFmtId="168" fontId="21" fillId="0" borderId="6" xfId="0" applyNumberFormat="1" applyFont="1" applyBorder="1" applyAlignment="1">
      <alignment horizontal="center" vertical="center" wrapText="1"/>
    </xf>
    <xf numFmtId="0" fontId="19" fillId="3" borderId="40" xfId="1" applyFont="1" applyFill="1" applyBorder="1" applyAlignment="1">
      <alignment horizontal="center" vertical="center"/>
    </xf>
    <xf numFmtId="0" fontId="19" fillId="3" borderId="40" xfId="1" applyFont="1" applyFill="1" applyBorder="1" applyAlignment="1">
      <alignment vertical="center"/>
    </xf>
    <xf numFmtId="4" fontId="12" fillId="3" borderId="40" xfId="1" applyNumberFormat="1" applyFont="1" applyFill="1" applyBorder="1" applyAlignment="1">
      <alignment horizontal="center" vertical="center"/>
    </xf>
    <xf numFmtId="0" fontId="35" fillId="3" borderId="40" xfId="0" applyFont="1" applyFill="1" applyBorder="1" applyAlignment="1">
      <alignment vertical="center"/>
    </xf>
    <xf numFmtId="0" fontId="2" fillId="0" borderId="29" xfId="0" applyFont="1" applyBorder="1" applyAlignment="1">
      <alignment horizontal="left" indent="2"/>
    </xf>
    <xf numFmtId="0" fontId="2" fillId="0" borderId="38" xfId="0" applyFont="1" applyBorder="1" applyAlignment="1">
      <alignment horizontal="left" indent="2"/>
    </xf>
    <xf numFmtId="0" fontId="21" fillId="0" borderId="0" xfId="0" applyFont="1" applyAlignment="1">
      <alignment horizontal="center" wrapText="1"/>
    </xf>
    <xf numFmtId="0" fontId="10" fillId="0" borderId="0" xfId="0" applyFont="1" applyAlignment="1">
      <alignment horizontal="center" textRotation="90" wrapText="1"/>
    </xf>
    <xf numFmtId="0" fontId="12" fillId="3" borderId="39" xfId="0" applyFont="1" applyFill="1" applyBorder="1" applyAlignment="1">
      <alignment horizontal="center" vertical="center" wrapText="1"/>
    </xf>
    <xf numFmtId="164" fontId="12" fillId="3" borderId="39" xfId="0" applyNumberFormat="1" applyFont="1" applyFill="1" applyBorder="1" applyAlignment="1">
      <alignment horizontal="center" textRotation="90" wrapText="1"/>
    </xf>
    <xf numFmtId="0" fontId="32" fillId="3" borderId="39" xfId="4" applyFont="1" applyFill="1" applyBorder="1" applyAlignment="1">
      <alignment horizontal="center" vertical="center"/>
    </xf>
    <xf numFmtId="0" fontId="32" fillId="3" borderId="39" xfId="4" applyFont="1" applyFill="1" applyBorder="1" applyAlignment="1">
      <alignment horizontal="center" vertical="center" wrapText="1"/>
    </xf>
    <xf numFmtId="0" fontId="19" fillId="3" borderId="27" xfId="0" applyFont="1" applyFill="1" applyBorder="1" applyAlignment="1">
      <alignment horizontal="center" vertical="center"/>
    </xf>
    <xf numFmtId="0" fontId="15" fillId="0" borderId="0" xfId="4" applyFont="1" applyAlignment="1">
      <alignment vertical="center"/>
    </xf>
    <xf numFmtId="0" fontId="15" fillId="0" borderId="0" xfId="1" applyFont="1" applyAlignment="1">
      <alignment vertical="center"/>
    </xf>
    <xf numFmtId="0" fontId="23" fillId="0" borderId="0" xfId="4" applyFont="1" applyAlignment="1">
      <alignment vertical="center"/>
    </xf>
    <xf numFmtId="0" fontId="21" fillId="0" borderId="0" xfId="4" applyFont="1" applyAlignment="1">
      <alignment vertical="center"/>
    </xf>
    <xf numFmtId="0" fontId="10" fillId="0" borderId="0" xfId="4" applyFont="1" applyAlignment="1">
      <alignment horizontal="center" vertical="center"/>
    </xf>
    <xf numFmtId="0" fontId="21" fillId="0" borderId="6" xfId="4" applyFont="1" applyBorder="1" applyAlignment="1">
      <alignment vertical="center"/>
    </xf>
    <xf numFmtId="170" fontId="21" fillId="0" borderId="6" xfId="4" applyNumberFormat="1" applyFont="1" applyBorder="1" applyAlignment="1">
      <alignment horizontal="center" vertical="center"/>
    </xf>
    <xf numFmtId="3" fontId="21" fillId="0" borderId="6" xfId="4" applyNumberFormat="1" applyFont="1" applyBorder="1" applyAlignment="1">
      <alignment vertical="center"/>
    </xf>
    <xf numFmtId="3" fontId="21" fillId="4" borderId="6" xfId="4" applyNumberFormat="1" applyFont="1" applyFill="1" applyBorder="1" applyAlignment="1">
      <alignment horizontal="center" vertical="center"/>
    </xf>
    <xf numFmtId="0" fontId="21" fillId="0" borderId="6" xfId="4" applyFont="1" applyBorder="1" applyAlignment="1">
      <alignment horizontal="center" vertical="center"/>
    </xf>
    <xf numFmtId="3" fontId="21" fillId="0" borderId="6" xfId="4" applyNumberFormat="1" applyFont="1" applyBorder="1" applyAlignment="1">
      <alignment horizontal="center" vertical="center"/>
    </xf>
    <xf numFmtId="171" fontId="21" fillId="0" borderId="6" xfId="4" applyNumberFormat="1" applyFont="1" applyBorder="1" applyAlignment="1">
      <alignment vertical="center"/>
    </xf>
    <xf numFmtId="3" fontId="21" fillId="4" borderId="6" xfId="4" applyNumberFormat="1" applyFont="1" applyFill="1" applyBorder="1" applyAlignment="1">
      <alignment vertical="center"/>
    </xf>
    <xf numFmtId="0" fontId="21" fillId="4" borderId="6" xfId="4" applyFont="1" applyFill="1" applyBorder="1" applyAlignment="1">
      <alignment horizontal="center" vertical="center"/>
    </xf>
    <xf numFmtId="171" fontId="22" fillId="0" borderId="6" xfId="4" applyNumberFormat="1" applyFont="1" applyBorder="1" applyAlignment="1">
      <alignment horizontal="center" vertical="center"/>
    </xf>
    <xf numFmtId="3" fontId="21" fillId="0" borderId="24" xfId="4" applyNumberFormat="1" applyFont="1" applyBorder="1" applyAlignment="1">
      <alignment vertical="center" wrapText="1"/>
    </xf>
    <xf numFmtId="0" fontId="19" fillId="3" borderId="40" xfId="4" applyFont="1" applyFill="1" applyBorder="1" applyAlignment="1">
      <alignment horizontal="center" vertical="center"/>
    </xf>
    <xf numFmtId="0" fontId="32" fillId="3" borderId="40" xfId="4" applyFont="1" applyFill="1" applyBorder="1" applyAlignment="1">
      <alignment horizontal="center" vertical="center"/>
    </xf>
    <xf numFmtId="0" fontId="33" fillId="3" borderId="40" xfId="4" applyFont="1" applyFill="1" applyBorder="1" applyAlignment="1">
      <alignment vertical="center"/>
    </xf>
    <xf numFmtId="171" fontId="33" fillId="3" borderId="40" xfId="4" applyNumberFormat="1" applyFont="1" applyFill="1" applyBorder="1" applyAlignment="1">
      <alignment vertical="center"/>
    </xf>
    <xf numFmtId="49" fontId="44" fillId="0" borderId="0" xfId="2" applyFont="1" applyAlignment="1">
      <alignment horizontal="left" vertical="center"/>
    </xf>
    <xf numFmtId="0" fontId="10" fillId="0" borderId="0" xfId="4" applyFont="1" applyAlignment="1">
      <alignment vertical="center"/>
    </xf>
    <xf numFmtId="0" fontId="4" fillId="0" borderId="0" xfId="4" applyFont="1" applyAlignment="1">
      <alignment vertical="center"/>
    </xf>
    <xf numFmtId="170" fontId="21" fillId="0" borderId="0" xfId="4" applyNumberFormat="1" applyFont="1" applyAlignment="1">
      <alignment horizontal="center" vertical="center"/>
    </xf>
    <xf numFmtId="171" fontId="21" fillId="0" borderId="0" xfId="4" applyNumberFormat="1" applyFont="1" applyAlignment="1">
      <alignment vertical="center"/>
    </xf>
    <xf numFmtId="0" fontId="10" fillId="0" borderId="0" xfId="0" applyFont="1" applyAlignment="1">
      <alignment wrapText="1"/>
    </xf>
    <xf numFmtId="0" fontId="10" fillId="0" borderId="0" xfId="1" applyFont="1" applyAlignment="1">
      <alignment vertical="center" wrapText="1"/>
    </xf>
    <xf numFmtId="0" fontId="21" fillId="0" borderId="0" xfId="0" applyFont="1" applyAlignment="1">
      <alignment wrapText="1"/>
    </xf>
    <xf numFmtId="0" fontId="21" fillId="7" borderId="6" xfId="0" applyFont="1" applyFill="1" applyBorder="1" applyAlignment="1">
      <alignment vertical="center" wrapText="1"/>
    </xf>
    <xf numFmtId="4" fontId="21" fillId="7" borderId="6" xfId="0" applyNumberFormat="1" applyFont="1" applyFill="1" applyBorder="1" applyAlignment="1">
      <alignment horizontal="center" vertical="center" wrapText="1"/>
    </xf>
    <xf numFmtId="49" fontId="21" fillId="7" borderId="6" xfId="0" applyNumberFormat="1" applyFont="1" applyFill="1" applyBorder="1" applyAlignment="1">
      <alignment horizontal="center" vertical="center" wrapText="1"/>
    </xf>
    <xf numFmtId="0" fontId="21" fillId="7" borderId="36" xfId="0" applyFont="1" applyFill="1" applyBorder="1" applyAlignment="1">
      <alignment vertical="center" wrapText="1"/>
    </xf>
    <xf numFmtId="0" fontId="21" fillId="7" borderId="22" xfId="0" applyFont="1" applyFill="1" applyBorder="1" applyAlignment="1">
      <alignment vertical="center" wrapText="1"/>
    </xf>
    <xf numFmtId="0" fontId="21" fillId="7" borderId="44" xfId="0" applyFont="1" applyFill="1" applyBorder="1" applyAlignment="1">
      <alignment vertical="center" wrapText="1"/>
    </xf>
    <xf numFmtId="0" fontId="21" fillId="7" borderId="23" xfId="0" applyFont="1" applyFill="1" applyBorder="1" applyAlignment="1">
      <alignment vertical="center" wrapText="1"/>
    </xf>
    <xf numFmtId="0" fontId="21" fillId="7" borderId="57" xfId="0" applyFont="1" applyFill="1" applyBorder="1" applyAlignment="1">
      <alignment vertical="center" wrapText="1"/>
    </xf>
    <xf numFmtId="4" fontId="21" fillId="7" borderId="4" xfId="0" applyNumberFormat="1" applyFont="1" applyFill="1" applyBorder="1" applyAlignment="1">
      <alignment horizontal="center" vertical="center" wrapText="1"/>
    </xf>
    <xf numFmtId="0" fontId="4" fillId="0" borderId="58" xfId="0" applyFont="1" applyBorder="1" applyAlignment="1">
      <alignment vertical="center" wrapText="1"/>
    </xf>
    <xf numFmtId="4" fontId="4" fillId="0" borderId="58" xfId="0" applyNumberFormat="1" applyFont="1" applyBorder="1" applyAlignment="1">
      <alignment vertical="center" wrapText="1"/>
    </xf>
    <xf numFmtId="0" fontId="45" fillId="0" borderId="58" xfId="0" applyFont="1" applyBorder="1" applyAlignment="1">
      <alignment horizontal="right" vertical="center" wrapText="1"/>
    </xf>
    <xf numFmtId="0" fontId="4" fillId="7" borderId="58" xfId="0" applyFont="1" applyFill="1" applyBorder="1" applyAlignment="1">
      <alignment vertical="center" wrapText="1"/>
    </xf>
    <xf numFmtId="0" fontId="21" fillId="0" borderId="0" xfId="0" applyFont="1" applyAlignment="1">
      <alignment vertical="center" wrapText="1"/>
    </xf>
    <xf numFmtId="0" fontId="45" fillId="0" borderId="58" xfId="0" quotePrefix="1" applyFont="1" applyBorder="1" applyAlignment="1">
      <alignment horizontal="right" vertical="center" wrapText="1"/>
    </xf>
    <xf numFmtId="0" fontId="46" fillId="0" borderId="58" xfId="0" applyFont="1" applyBorder="1" applyAlignment="1">
      <alignment vertical="center" wrapText="1"/>
    </xf>
    <xf numFmtId="4" fontId="46" fillId="0" borderId="58" xfId="0" applyNumberFormat="1" applyFont="1" applyBorder="1" applyAlignment="1">
      <alignment vertical="center" wrapText="1"/>
    </xf>
    <xf numFmtId="0" fontId="4" fillId="7" borderId="58" xfId="0" applyFont="1" applyFill="1" applyBorder="1" applyAlignment="1">
      <alignment horizontal="right" vertical="center" wrapText="1"/>
    </xf>
    <xf numFmtId="0" fontId="47" fillId="0" borderId="58" xfId="0" applyFont="1" applyBorder="1" applyAlignment="1">
      <alignment horizontal="right" vertical="center" wrapText="1"/>
    </xf>
    <xf numFmtId="0" fontId="47" fillId="0" borderId="58" xfId="0" quotePrefix="1" applyFont="1" applyBorder="1" applyAlignment="1">
      <alignment horizontal="right" vertical="center" wrapText="1"/>
    </xf>
    <xf numFmtId="0" fontId="4" fillId="0" borderId="58" xfId="0" applyFont="1" applyBorder="1" applyAlignment="1">
      <alignment horizontal="center" vertical="center" wrapText="1"/>
    </xf>
    <xf numFmtId="4" fontId="4" fillId="0" borderId="58" xfId="0" applyNumberFormat="1" applyFont="1" applyBorder="1" applyAlignment="1">
      <alignment horizontal="center" vertical="center" wrapText="1"/>
    </xf>
    <xf numFmtId="0" fontId="21" fillId="0" borderId="0" xfId="0" applyFont="1" applyAlignment="1">
      <alignment horizontal="center" vertical="center" wrapText="1"/>
    </xf>
    <xf numFmtId="0" fontId="45" fillId="0" borderId="58" xfId="0" applyFont="1" applyBorder="1" applyAlignment="1">
      <alignment vertical="center" wrapText="1"/>
    </xf>
    <xf numFmtId="0" fontId="21" fillId="7" borderId="58" xfId="0" applyFont="1" applyFill="1" applyBorder="1" applyAlignment="1">
      <alignment horizontal="right" vertical="center" wrapText="1"/>
    </xf>
    <xf numFmtId="0" fontId="45" fillId="7" borderId="58" xfId="0" applyFont="1" applyFill="1" applyBorder="1" applyAlignment="1">
      <alignment vertical="center" wrapText="1"/>
    </xf>
    <xf numFmtId="0" fontId="46" fillId="0" borderId="58" xfId="0" applyFont="1" applyBorder="1" applyAlignment="1">
      <alignment horizontal="right" vertical="center" wrapText="1"/>
    </xf>
    <xf numFmtId="0" fontId="48" fillId="0" borderId="58" xfId="0" applyFont="1" applyBorder="1" applyAlignment="1">
      <alignment horizontal="right" vertical="center" wrapText="1"/>
    </xf>
    <xf numFmtId="0" fontId="4" fillId="7" borderId="58" xfId="0" quotePrefix="1" applyFont="1" applyFill="1" applyBorder="1" applyAlignment="1">
      <alignment horizontal="right" vertical="center" wrapText="1"/>
    </xf>
    <xf numFmtId="0" fontId="4" fillId="0" borderId="58" xfId="0" quotePrefix="1" applyFont="1" applyBorder="1" applyAlignment="1">
      <alignment vertical="center" wrapText="1"/>
    </xf>
    <xf numFmtId="0" fontId="48" fillId="0" borderId="58" xfId="0" quotePrefix="1" applyFont="1" applyBorder="1" applyAlignment="1">
      <alignment horizontal="right" vertical="center" wrapText="1"/>
    </xf>
    <xf numFmtId="0" fontId="10" fillId="8" borderId="59" xfId="0" applyFont="1" applyFill="1" applyBorder="1" applyAlignment="1">
      <alignment wrapText="1"/>
    </xf>
    <xf numFmtId="0" fontId="10" fillId="8" borderId="60" xfId="0" applyFont="1" applyFill="1" applyBorder="1" applyAlignment="1">
      <alignment wrapText="1"/>
    </xf>
    <xf numFmtId="0" fontId="21" fillId="8" borderId="60" xfId="0" applyFont="1" applyFill="1" applyBorder="1" applyAlignment="1">
      <alignment wrapText="1"/>
    </xf>
    <xf numFmtId="164" fontId="21" fillId="0" borderId="0" xfId="0" applyNumberFormat="1" applyFont="1" applyAlignment="1">
      <alignment wrapText="1"/>
    </xf>
    <xf numFmtId="0" fontId="19" fillId="3" borderId="0" xfId="1" applyFont="1" applyFill="1" applyAlignment="1">
      <alignment horizontal="center" vertical="center"/>
    </xf>
    <xf numFmtId="0" fontId="32" fillId="3" borderId="0" xfId="1" applyFont="1" applyFill="1" applyAlignment="1">
      <alignment horizontal="center" vertical="center" wrapText="1"/>
    </xf>
    <xf numFmtId="4" fontId="21" fillId="0" borderId="6" xfId="1" applyNumberFormat="1" applyFont="1" applyBorder="1" applyAlignment="1">
      <alignment horizontal="right" vertical="center"/>
    </xf>
    <xf numFmtId="14" fontId="21" fillId="0" borderId="6" xfId="1" applyNumberFormat="1" applyFont="1" applyBorder="1" applyAlignment="1">
      <alignment horizontal="right" vertical="center"/>
    </xf>
    <xf numFmtId="0" fontId="10" fillId="0" borderId="23" xfId="1" applyFont="1" applyBorder="1" applyAlignment="1">
      <alignment horizontal="left" vertical="center"/>
    </xf>
    <xf numFmtId="0" fontId="54" fillId="0" borderId="6" xfId="0" applyFont="1" applyBorder="1" applyAlignment="1">
      <alignment vertical="center" wrapText="1"/>
    </xf>
    <xf numFmtId="0" fontId="54" fillId="0" borderId="0" xfId="0" applyFont="1" applyAlignment="1">
      <alignment vertical="center" wrapText="1"/>
    </xf>
    <xf numFmtId="0" fontId="37" fillId="5" borderId="18" xfId="1" applyFont="1" applyFill="1" applyBorder="1" applyAlignment="1">
      <alignment horizontal="center" vertical="center"/>
    </xf>
    <xf numFmtId="0" fontId="10" fillId="5" borderId="18" xfId="1" applyFont="1" applyFill="1" applyBorder="1" applyAlignment="1">
      <alignment horizontal="left" vertical="center"/>
    </xf>
    <xf numFmtId="0" fontId="10" fillId="5" borderId="18" xfId="1" applyFont="1" applyFill="1" applyBorder="1" applyAlignment="1">
      <alignment vertical="center"/>
    </xf>
    <xf numFmtId="4" fontId="21" fillId="0" borderId="6" xfId="1" applyNumberFormat="1" applyFont="1" applyBorder="1" applyAlignment="1">
      <alignment vertical="center"/>
    </xf>
    <xf numFmtId="0" fontId="10" fillId="0" borderId="4" xfId="1" applyFont="1" applyBorder="1" applyAlignment="1">
      <alignment horizontal="left" vertical="center"/>
    </xf>
    <xf numFmtId="0" fontId="10" fillId="0" borderId="4" xfId="1" applyFont="1" applyBorder="1" applyAlignment="1">
      <alignment vertical="center"/>
    </xf>
    <xf numFmtId="0" fontId="2" fillId="0" borderId="0" xfId="0" applyFont="1" applyAlignment="1">
      <alignment vertical="top"/>
    </xf>
    <xf numFmtId="172" fontId="21" fillId="0" borderId="6" xfId="1" applyNumberFormat="1" applyFont="1" applyBorder="1" applyAlignment="1">
      <alignment horizontal="center" vertical="center"/>
    </xf>
    <xf numFmtId="0" fontId="21" fillId="0" borderId="6" xfId="0" applyFont="1" applyBorder="1" applyAlignment="1">
      <alignment horizontal="center" vertical="center"/>
    </xf>
    <xf numFmtId="172" fontId="21" fillId="0" borderId="6" xfId="0" applyNumberFormat="1" applyFont="1" applyBorder="1" applyAlignment="1">
      <alignment horizontal="center" vertical="center"/>
    </xf>
    <xf numFmtId="14" fontId="21" fillId="0" borderId="6" xfId="0" applyNumberFormat="1" applyFont="1" applyBorder="1" applyAlignment="1">
      <alignment horizontal="center" vertical="center"/>
    </xf>
    <xf numFmtId="173" fontId="21" fillId="0" borderId="6" xfId="1" applyNumberFormat="1" applyFont="1" applyBorder="1" applyAlignment="1">
      <alignment horizontal="left" vertical="center"/>
    </xf>
    <xf numFmtId="173" fontId="21" fillId="0" borderId="6" xfId="0" applyNumberFormat="1" applyFont="1" applyBorder="1" applyAlignment="1">
      <alignment vertical="center"/>
    </xf>
    <xf numFmtId="44" fontId="21" fillId="0" borderId="6" xfId="0" applyNumberFormat="1" applyFont="1" applyBorder="1" applyAlignment="1">
      <alignment vertical="center"/>
    </xf>
    <xf numFmtId="0" fontId="21" fillId="0" borderId="6" xfId="0" applyFont="1" applyBorder="1" applyAlignment="1">
      <alignment horizontal="left" vertical="center" wrapText="1"/>
    </xf>
    <xf numFmtId="0" fontId="41" fillId="0" borderId="6" xfId="0" applyFont="1" applyBorder="1" applyAlignment="1">
      <alignment vertical="center" wrapText="1"/>
    </xf>
    <xf numFmtId="0" fontId="41" fillId="0" borderId="4" xfId="0" applyFont="1" applyBorder="1" applyAlignment="1">
      <alignment horizontal="center" vertical="center" wrapText="1"/>
    </xf>
    <xf numFmtId="4" fontId="41" fillId="0" borderId="6" xfId="0" applyNumberFormat="1" applyFont="1" applyBorder="1" applyAlignment="1">
      <alignment vertical="center" wrapText="1"/>
    </xf>
    <xf numFmtId="0" fontId="41" fillId="0" borderId="6" xfId="0" applyFont="1" applyBorder="1" applyAlignment="1">
      <alignment horizontal="center" vertical="center" wrapText="1"/>
    </xf>
    <xf numFmtId="0" fontId="41" fillId="4" borderId="6" xfId="0" applyFont="1" applyFill="1" applyBorder="1" applyAlignment="1">
      <alignment vertical="center" wrapText="1"/>
    </xf>
    <xf numFmtId="0" fontId="58" fillId="4" borderId="6" xfId="0" applyFont="1" applyFill="1" applyBorder="1" applyAlignment="1">
      <alignment horizontal="center" vertical="center" wrapText="1"/>
    </xf>
    <xf numFmtId="0" fontId="41" fillId="4" borderId="6" xfId="0" applyFont="1" applyFill="1" applyBorder="1" applyAlignment="1">
      <alignment horizontal="center" vertical="center" wrapText="1"/>
    </xf>
    <xf numFmtId="0" fontId="58" fillId="4" borderId="6" xfId="0" applyFont="1" applyFill="1" applyBorder="1" applyAlignment="1">
      <alignment horizontal="center" vertical="center" textRotation="90" wrapText="1"/>
    </xf>
    <xf numFmtId="4" fontId="41" fillId="4" borderId="6" xfId="0" applyNumberFormat="1" applyFont="1" applyFill="1" applyBorder="1" applyAlignment="1">
      <alignment vertical="center" wrapText="1"/>
    </xf>
    <xf numFmtId="0" fontId="21" fillId="4" borderId="6" xfId="0" applyFont="1" applyFill="1" applyBorder="1" applyAlignment="1">
      <alignment horizontal="left" vertical="center"/>
    </xf>
    <xf numFmtId="0" fontId="21" fillId="4" borderId="6" xfId="0" applyFont="1" applyFill="1" applyBorder="1" applyAlignment="1">
      <alignment vertical="center"/>
    </xf>
    <xf numFmtId="0" fontId="21" fillId="4" borderId="6" xfId="0" applyFont="1" applyFill="1" applyBorder="1" applyAlignment="1">
      <alignment vertical="center" wrapText="1"/>
    </xf>
    <xf numFmtId="0" fontId="21" fillId="4" borderId="6" xfId="0" applyFont="1" applyFill="1" applyBorder="1" applyAlignment="1">
      <alignment horizontal="left" vertical="center" wrapText="1"/>
    </xf>
    <xf numFmtId="0" fontId="41" fillId="4" borderId="18" xfId="0" applyFont="1" applyFill="1" applyBorder="1" applyAlignment="1">
      <alignment horizontal="center" vertical="center" wrapText="1"/>
    </xf>
    <xf numFmtId="0" fontId="41" fillId="4" borderId="6" xfId="0" applyFont="1" applyFill="1" applyBorder="1" applyAlignment="1">
      <alignment vertical="center"/>
    </xf>
    <xf numFmtId="0" fontId="59" fillId="4" borderId="6" xfId="0" applyFont="1" applyFill="1" applyBorder="1" applyAlignment="1">
      <alignment vertical="center"/>
    </xf>
    <xf numFmtId="0" fontId="60" fillId="4" borderId="6" xfId="0" applyFont="1" applyFill="1" applyBorder="1" applyAlignment="1">
      <alignment vertical="center"/>
    </xf>
    <xf numFmtId="0" fontId="56" fillId="4" borderId="6" xfId="0" applyFont="1" applyFill="1" applyBorder="1" applyAlignment="1">
      <alignment vertical="center"/>
    </xf>
    <xf numFmtId="0" fontId="60" fillId="4" borderId="6" xfId="0" applyFont="1" applyFill="1" applyBorder="1" applyAlignment="1">
      <alignment horizontal="center" vertical="center" wrapText="1"/>
    </xf>
    <xf numFmtId="0" fontId="25" fillId="4" borderId="6" xfId="0" applyFont="1" applyFill="1" applyBorder="1" applyAlignment="1">
      <alignment horizontal="center" vertical="center" wrapText="1"/>
    </xf>
    <xf numFmtId="4" fontId="41" fillId="4" borderId="6" xfId="0" applyNumberFormat="1" applyFont="1" applyFill="1" applyBorder="1" applyAlignment="1">
      <alignment horizontal="center" vertical="center" wrapText="1"/>
    </xf>
    <xf numFmtId="0" fontId="61" fillId="4" borderId="6" xfId="0" applyFont="1" applyFill="1" applyBorder="1" applyAlignment="1">
      <alignment vertical="center"/>
    </xf>
    <xf numFmtId="0" fontId="60" fillId="4" borderId="6" xfId="0" applyFont="1" applyFill="1" applyBorder="1" applyAlignment="1">
      <alignment vertical="center" wrapText="1"/>
    </xf>
    <xf numFmtId="0" fontId="62" fillId="4" borderId="6" xfId="0" applyFont="1" applyFill="1" applyBorder="1" applyAlignment="1">
      <alignment vertical="center" wrapText="1"/>
    </xf>
    <xf numFmtId="14" fontId="21" fillId="0" borderId="6" xfId="0" applyNumberFormat="1" applyFont="1" applyBorder="1" applyAlignment="1">
      <alignment horizontal="center" vertical="center" wrapText="1"/>
    </xf>
    <xf numFmtId="14" fontId="41" fillId="4" borderId="6" xfId="0" applyNumberFormat="1" applyFont="1" applyFill="1" applyBorder="1" applyAlignment="1">
      <alignment horizontal="center" vertical="center" wrapText="1"/>
    </xf>
    <xf numFmtId="3" fontId="41" fillId="4" borderId="6" xfId="0" applyNumberFormat="1" applyFont="1" applyFill="1" applyBorder="1" applyAlignment="1">
      <alignment horizontal="center" vertical="center" wrapText="1"/>
    </xf>
    <xf numFmtId="0" fontId="10" fillId="0" borderId="61" xfId="0" applyFont="1" applyBorder="1"/>
    <xf numFmtId="0" fontId="10" fillId="0" borderId="6" xfId="1" applyFont="1" applyBorder="1" applyAlignment="1">
      <alignment horizontal="center" vertical="center"/>
    </xf>
    <xf numFmtId="0" fontId="10" fillId="0" borderId="15" xfId="1" applyFont="1" applyBorder="1" applyAlignment="1">
      <alignment horizontal="center" vertical="center"/>
    </xf>
    <xf numFmtId="0" fontId="10" fillId="0" borderId="18" xfId="1" applyFont="1" applyBorder="1" applyAlignment="1">
      <alignment horizontal="center" vertical="center"/>
    </xf>
    <xf numFmtId="0" fontId="10" fillId="0" borderId="4" xfId="1" applyFont="1" applyBorder="1" applyAlignment="1">
      <alignment horizontal="center" vertical="center"/>
    </xf>
    <xf numFmtId="0" fontId="21" fillId="0" borderId="0" xfId="0" applyFont="1" applyAlignment="1">
      <alignment horizontal="center"/>
    </xf>
    <xf numFmtId="0" fontId="20" fillId="3" borderId="27" xfId="0" applyFont="1" applyFill="1" applyBorder="1" applyAlignment="1">
      <alignment horizontal="center" vertical="center" wrapText="1"/>
    </xf>
    <xf numFmtId="0" fontId="12" fillId="3" borderId="28" xfId="1" applyFont="1" applyFill="1" applyBorder="1" applyAlignment="1">
      <alignment vertical="center" wrapText="1"/>
    </xf>
    <xf numFmtId="0" fontId="12" fillId="3" borderId="29" xfId="1" applyFont="1" applyFill="1" applyBorder="1" applyAlignment="1">
      <alignment vertical="center"/>
    </xf>
    <xf numFmtId="0" fontId="12" fillId="3" borderId="30" xfId="1" applyFont="1" applyFill="1" applyBorder="1" applyAlignment="1">
      <alignment vertical="center"/>
    </xf>
    <xf numFmtId="0" fontId="14" fillId="3" borderId="27" xfId="0" applyFont="1" applyFill="1" applyBorder="1" applyAlignment="1">
      <alignment horizontal="left"/>
    </xf>
    <xf numFmtId="0" fontId="13" fillId="3" borderId="27"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6" fillId="3" borderId="51"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3" fillId="3" borderId="27" xfId="1" applyFont="1" applyFill="1" applyBorder="1" applyAlignment="1">
      <alignment vertical="center"/>
    </xf>
    <xf numFmtId="0" fontId="19" fillId="3" borderId="27" xfId="0" applyFont="1" applyFill="1" applyBorder="1" applyAlignment="1">
      <alignment horizontal="center" vertical="center" wrapText="1"/>
    </xf>
    <xf numFmtId="49" fontId="12" fillId="3" borderId="27" xfId="2" applyFont="1" applyFill="1" applyBorder="1" applyAlignment="1">
      <alignment horizontal="center" vertical="center" wrapText="1"/>
    </xf>
    <xf numFmtId="49" fontId="12" fillId="3" borderId="27" xfId="2" applyFont="1" applyFill="1" applyBorder="1" applyAlignment="1">
      <alignment horizontal="center" vertical="center"/>
    </xf>
    <xf numFmtId="0" fontId="30" fillId="3" borderId="27" xfId="0" applyFont="1" applyFill="1" applyBorder="1" applyAlignment="1">
      <alignment horizontal="center" vertical="center"/>
    </xf>
    <xf numFmtId="0" fontId="29" fillId="3" borderId="27" xfId="1" applyFont="1" applyFill="1" applyBorder="1" applyAlignment="1">
      <alignment vertical="center"/>
    </xf>
    <xf numFmtId="0" fontId="29" fillId="3" borderId="27" xfId="0" applyFont="1" applyFill="1" applyBorder="1" applyAlignment="1">
      <alignment horizontal="center" vertical="center"/>
    </xf>
    <xf numFmtId="0" fontId="29" fillId="3" borderId="39" xfId="0" applyFont="1" applyFill="1" applyBorder="1" applyAlignment="1">
      <alignment horizontal="center" vertical="center"/>
    </xf>
    <xf numFmtId="0" fontId="24" fillId="3" borderId="27" xfId="0" applyFont="1" applyFill="1" applyBorder="1" applyAlignment="1">
      <alignment horizontal="center" vertical="center"/>
    </xf>
    <xf numFmtId="0" fontId="27" fillId="3" borderId="27" xfId="0" applyFont="1" applyFill="1" applyBorder="1" applyAlignment="1">
      <alignment horizontal="center" vertical="center"/>
    </xf>
    <xf numFmtId="0" fontId="19" fillId="3" borderId="27" xfId="0" applyFont="1" applyFill="1" applyBorder="1" applyAlignment="1">
      <alignment horizontal="center" vertical="center"/>
    </xf>
    <xf numFmtId="0" fontId="32" fillId="3" borderId="27" xfId="1" applyFont="1" applyFill="1" applyBorder="1" applyAlignment="1">
      <alignment vertical="center"/>
    </xf>
    <xf numFmtId="0" fontId="34" fillId="3" borderId="27" xfId="0" applyFont="1" applyFill="1" applyBorder="1" applyAlignment="1">
      <alignment horizontal="center" vertical="center"/>
    </xf>
    <xf numFmtId="49" fontId="16" fillId="3" borderId="27" xfId="2" applyFont="1" applyFill="1" applyBorder="1" applyAlignment="1">
      <alignment horizontal="center" vertical="center" wrapText="1"/>
    </xf>
    <xf numFmtId="0" fontId="17" fillId="3" borderId="27" xfId="0" applyFont="1" applyFill="1" applyBorder="1" applyAlignment="1">
      <alignment horizontal="center" vertical="center"/>
    </xf>
    <xf numFmtId="0" fontId="17" fillId="3" borderId="27" xfId="0" applyFont="1" applyFill="1" applyBorder="1" applyAlignment="1">
      <alignment horizontal="center" vertical="center" wrapText="1"/>
    </xf>
    <xf numFmtId="49" fontId="16" fillId="3" borderId="27" xfId="2" applyFont="1" applyFill="1" applyBorder="1" applyAlignment="1">
      <alignment horizontal="center" vertical="center"/>
    </xf>
    <xf numFmtId="0" fontId="0" fillId="0" borderId="0" xfId="0" applyAlignment="1">
      <alignment vertical="top" wrapText="1"/>
    </xf>
    <xf numFmtId="0" fontId="20" fillId="3" borderId="27" xfId="0" applyFont="1" applyFill="1" applyBorder="1" applyAlignment="1">
      <alignment horizontal="center" vertical="center"/>
    </xf>
    <xf numFmtId="0" fontId="1" fillId="3" borderId="27" xfId="0" applyFont="1" applyFill="1" applyBorder="1"/>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30" xfId="0" applyFont="1" applyFill="1" applyBorder="1" applyAlignment="1">
      <alignment horizontal="center" vertical="center"/>
    </xf>
    <xf numFmtId="0" fontId="20" fillId="3" borderId="27" xfId="1" applyFont="1" applyFill="1" applyBorder="1" applyAlignment="1">
      <alignment horizontal="center" vertical="center"/>
    </xf>
    <xf numFmtId="0" fontId="32" fillId="3" borderId="27" xfId="1" applyFont="1" applyFill="1" applyBorder="1" applyAlignment="1">
      <alignment horizontal="center" vertical="center" wrapText="1"/>
    </xf>
    <xf numFmtId="0" fontId="32" fillId="3" borderId="39" xfId="1" applyFont="1" applyFill="1" applyBorder="1" applyAlignment="1">
      <alignment horizontal="center" vertical="center" wrapText="1"/>
    </xf>
    <xf numFmtId="0" fontId="38" fillId="3" borderId="27" xfId="1" applyFont="1" applyFill="1" applyBorder="1" applyAlignment="1">
      <alignment horizontal="center" vertical="center" wrapText="1"/>
    </xf>
    <xf numFmtId="0" fontId="38" fillId="3" borderId="39" xfId="1" applyFont="1" applyFill="1" applyBorder="1" applyAlignment="1">
      <alignment horizontal="center" vertical="center" wrapText="1"/>
    </xf>
    <xf numFmtId="0" fontId="17" fillId="3" borderId="41" xfId="1" applyFont="1" applyFill="1" applyBorder="1" applyAlignment="1">
      <alignment horizontal="center" vertical="center"/>
    </xf>
    <xf numFmtId="0" fontId="17" fillId="3" borderId="38" xfId="1" applyFont="1" applyFill="1" applyBorder="1" applyAlignment="1">
      <alignment horizontal="center" vertical="center"/>
    </xf>
    <xf numFmtId="0" fontId="17" fillId="3" borderId="42" xfId="1" applyFont="1" applyFill="1" applyBorder="1" applyAlignment="1">
      <alignment horizontal="center" vertical="center"/>
    </xf>
    <xf numFmtId="0" fontId="17" fillId="3" borderId="47" xfId="1" applyFont="1" applyFill="1" applyBorder="1" applyAlignment="1">
      <alignment horizontal="center" vertical="center"/>
    </xf>
    <xf numFmtId="0" fontId="17" fillId="3" borderId="49" xfId="1" applyFont="1" applyFill="1" applyBorder="1" applyAlignment="1">
      <alignment horizontal="center" vertical="center"/>
    </xf>
    <xf numFmtId="0" fontId="17" fillId="3" borderId="48" xfId="1" applyFont="1" applyFill="1" applyBorder="1" applyAlignment="1">
      <alignment horizontal="center" vertical="center"/>
    </xf>
    <xf numFmtId="0" fontId="32" fillId="3" borderId="28" xfId="1" applyFont="1" applyFill="1" applyBorder="1" applyAlignment="1">
      <alignment horizontal="center" vertical="center" wrapText="1"/>
    </xf>
    <xf numFmtId="0" fontId="32" fillId="3" borderId="30" xfId="1" applyFont="1" applyFill="1" applyBorder="1" applyAlignment="1">
      <alignment horizontal="center" vertical="center" wrapText="1"/>
    </xf>
    <xf numFmtId="0" fontId="19" fillId="3" borderId="27" xfId="1" applyFont="1" applyFill="1" applyBorder="1" applyAlignment="1">
      <alignment horizontal="center" vertical="center"/>
    </xf>
    <xf numFmtId="0" fontId="12" fillId="3" borderId="27" xfId="1" applyFont="1" applyFill="1" applyBorder="1" applyAlignment="1">
      <alignment horizontal="center" vertical="center" wrapText="1"/>
    </xf>
    <xf numFmtId="0" fontId="12" fillId="3" borderId="39" xfId="1" applyFont="1" applyFill="1" applyBorder="1" applyAlignment="1">
      <alignment horizontal="center" vertical="center" wrapText="1"/>
    </xf>
    <xf numFmtId="0" fontId="17" fillId="3" borderId="27" xfId="1" applyFont="1" applyFill="1" applyBorder="1" applyAlignment="1">
      <alignment horizontal="center" vertical="center"/>
    </xf>
    <xf numFmtId="0" fontId="17" fillId="3" borderId="39" xfId="1" applyFont="1" applyFill="1" applyBorder="1" applyAlignment="1">
      <alignment horizontal="center" vertical="center"/>
    </xf>
    <xf numFmtId="0" fontId="12" fillId="3" borderId="27" xfId="1" applyFont="1" applyFill="1" applyBorder="1" applyAlignment="1">
      <alignment horizontal="center" vertical="center"/>
    </xf>
    <xf numFmtId="0" fontId="12" fillId="3" borderId="39" xfId="1" applyFont="1" applyFill="1" applyBorder="1" applyAlignment="1">
      <alignment horizontal="center" vertical="center"/>
    </xf>
    <xf numFmtId="0" fontId="20" fillId="3" borderId="26" xfId="0" applyFont="1" applyFill="1" applyBorder="1" applyAlignment="1">
      <alignment horizontal="center" vertical="center"/>
    </xf>
    <xf numFmtId="0" fontId="20" fillId="3" borderId="0" xfId="0" applyFont="1" applyFill="1" applyAlignment="1">
      <alignment horizontal="center" vertical="center"/>
    </xf>
    <xf numFmtId="0" fontId="32" fillId="3" borderId="26" xfId="1" applyFont="1" applyFill="1" applyBorder="1" applyAlignment="1">
      <alignment vertical="center"/>
    </xf>
    <xf numFmtId="0" fontId="32" fillId="3" borderId="0" xfId="1" applyFont="1" applyFill="1" applyAlignment="1">
      <alignment vertical="center"/>
    </xf>
    <xf numFmtId="0" fontId="17" fillId="3" borderId="39" xfId="0" applyFont="1" applyFill="1" applyBorder="1" applyAlignment="1">
      <alignment horizontal="center" vertical="center" wrapText="1"/>
    </xf>
    <xf numFmtId="0" fontId="32" fillId="3" borderId="27" xfId="0" applyFont="1" applyFill="1" applyBorder="1" applyAlignment="1">
      <alignment vertical="center" wrapText="1"/>
    </xf>
    <xf numFmtId="0" fontId="32" fillId="3" borderId="40" xfId="1" applyFont="1" applyFill="1" applyBorder="1" applyAlignment="1">
      <alignment horizontal="center" vertical="center" wrapText="1"/>
    </xf>
    <xf numFmtId="0" fontId="16" fillId="3" borderId="28" xfId="1" applyFont="1" applyFill="1" applyBorder="1" applyAlignment="1">
      <alignment horizontal="center" vertical="center" wrapText="1"/>
    </xf>
    <xf numFmtId="0" fontId="16" fillId="3" borderId="30" xfId="1" applyFont="1" applyFill="1" applyBorder="1" applyAlignment="1">
      <alignment horizontal="center" vertical="center"/>
    </xf>
    <xf numFmtId="0" fontId="20" fillId="3" borderId="28" xfId="1" applyFont="1" applyFill="1" applyBorder="1" applyAlignment="1">
      <alignment horizontal="center" vertical="center"/>
    </xf>
    <xf numFmtId="0" fontId="20" fillId="3" borderId="29" xfId="1" applyFont="1" applyFill="1" applyBorder="1" applyAlignment="1">
      <alignment horizontal="center" vertical="center"/>
    </xf>
    <xf numFmtId="0" fontId="20" fillId="3" borderId="30" xfId="1" applyFont="1" applyFill="1" applyBorder="1" applyAlignment="1">
      <alignment horizontal="center" vertical="center"/>
    </xf>
    <xf numFmtId="0" fontId="32" fillId="3" borderId="27" xfId="1" applyFont="1" applyFill="1" applyBorder="1" applyAlignment="1">
      <alignment vertical="center" wrapText="1"/>
    </xf>
    <xf numFmtId="0" fontId="19" fillId="3" borderId="27" xfId="1" applyFont="1" applyFill="1" applyBorder="1" applyAlignment="1">
      <alignment vertical="center"/>
    </xf>
    <xf numFmtId="0" fontId="16" fillId="3" borderId="41"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16" fillId="3" borderId="26" xfId="1" applyFont="1" applyFill="1" applyBorder="1" applyAlignment="1">
      <alignment horizontal="center" vertical="center" wrapText="1"/>
    </xf>
    <xf numFmtId="0" fontId="16" fillId="3" borderId="46" xfId="1" applyFont="1" applyFill="1" applyBorder="1" applyAlignment="1">
      <alignment horizontal="center" vertical="center" wrapText="1"/>
    </xf>
    <xf numFmtId="0" fontId="16" fillId="3" borderId="47" xfId="1" applyFont="1" applyFill="1" applyBorder="1" applyAlignment="1">
      <alignment horizontal="center" vertical="center" wrapText="1"/>
    </xf>
    <xf numFmtId="0" fontId="16" fillId="3" borderId="48"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3" borderId="42" xfId="1" applyFont="1" applyFill="1" applyBorder="1" applyAlignment="1">
      <alignment horizontal="center" vertical="center" wrapText="1"/>
    </xf>
    <xf numFmtId="0" fontId="12" fillId="3" borderId="26" xfId="1" applyFont="1" applyFill="1" applyBorder="1" applyAlignment="1">
      <alignment horizontal="center" vertical="center" wrapText="1"/>
    </xf>
    <xf numFmtId="0" fontId="12" fillId="3" borderId="46" xfId="1" applyFont="1" applyFill="1" applyBorder="1" applyAlignment="1">
      <alignment horizontal="center" vertical="center" wrapText="1"/>
    </xf>
    <xf numFmtId="0" fontId="12" fillId="3" borderId="47" xfId="1" applyFont="1" applyFill="1" applyBorder="1" applyAlignment="1">
      <alignment horizontal="center" vertical="center" wrapText="1"/>
    </xf>
    <xf numFmtId="0" fontId="12" fillId="3" borderId="48" xfId="1" applyFont="1" applyFill="1" applyBorder="1" applyAlignment="1">
      <alignment horizontal="center" vertical="center" wrapText="1"/>
    </xf>
    <xf numFmtId="0" fontId="32" fillId="3" borderId="45" xfId="1" applyFont="1" applyFill="1" applyBorder="1" applyAlignment="1">
      <alignment horizontal="center" vertical="center" wrapText="1"/>
    </xf>
    <xf numFmtId="0" fontId="32" fillId="3" borderId="45"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16" fillId="3" borderId="27" xfId="1"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0" xfId="0" applyFont="1" applyFill="1" applyAlignment="1">
      <alignment horizontal="center" vertical="center" wrapText="1"/>
    </xf>
    <xf numFmtId="0" fontId="12" fillId="3" borderId="27" xfId="1" applyFont="1" applyFill="1" applyBorder="1" applyAlignment="1">
      <alignment vertical="center" wrapText="1"/>
    </xf>
    <xf numFmtId="0" fontId="12" fillId="3" borderId="27" xfId="1" applyFont="1" applyFill="1" applyBorder="1" applyAlignment="1">
      <alignment vertical="center"/>
    </xf>
    <xf numFmtId="0" fontId="12" fillId="3" borderId="26" xfId="1" applyFont="1" applyFill="1" applyBorder="1" applyAlignment="1">
      <alignment vertical="center" wrapText="1"/>
    </xf>
    <xf numFmtId="0" fontId="12" fillId="3" borderId="0" xfId="1" applyFont="1" applyFill="1" applyAlignment="1">
      <alignment vertical="center" wrapText="1"/>
    </xf>
    <xf numFmtId="0" fontId="12" fillId="3" borderId="27" xfId="0" applyFont="1" applyFill="1" applyBorder="1" applyAlignment="1">
      <alignment horizontal="center" vertical="center" wrapText="1"/>
    </xf>
    <xf numFmtId="164" fontId="12" fillId="3" borderId="27" xfId="0" applyNumberFormat="1" applyFont="1" applyFill="1" applyBorder="1" applyAlignment="1">
      <alignment horizontal="center" vertical="center" wrapText="1"/>
    </xf>
    <xf numFmtId="0" fontId="20" fillId="3" borderId="27" xfId="4" applyFont="1" applyFill="1" applyBorder="1" applyAlignment="1">
      <alignment horizontal="center" vertical="center"/>
    </xf>
    <xf numFmtId="0" fontId="17" fillId="3" borderId="27" xfId="1" applyFont="1" applyFill="1" applyBorder="1" applyAlignment="1">
      <alignment vertical="center"/>
    </xf>
    <xf numFmtId="0" fontId="32" fillId="3" borderId="27" xfId="4" applyFont="1" applyFill="1" applyBorder="1" applyAlignment="1">
      <alignment horizontal="center" vertical="center"/>
    </xf>
    <xf numFmtId="0" fontId="32" fillId="3" borderId="39" xfId="4" applyFont="1" applyFill="1" applyBorder="1" applyAlignment="1">
      <alignment horizontal="center" vertical="center"/>
    </xf>
    <xf numFmtId="169" fontId="32" fillId="3" borderId="27" xfId="4" applyNumberFormat="1" applyFont="1" applyFill="1" applyBorder="1" applyAlignment="1">
      <alignment horizontal="center" vertical="center" wrapText="1"/>
    </xf>
    <xf numFmtId="169" fontId="32" fillId="3" borderId="39" xfId="4" applyNumberFormat="1" applyFont="1" applyFill="1" applyBorder="1" applyAlignment="1">
      <alignment horizontal="center" vertical="center" wrapText="1"/>
    </xf>
  </cellXfs>
  <cellStyles count="8">
    <cellStyle name="Millares" xfId="7" builtinId="3"/>
    <cellStyle name="Normal" xfId="0" builtinId="0"/>
    <cellStyle name="Normal 2" xfId="4" xr:uid="{00000000-0005-0000-0000-000001000000}"/>
    <cellStyle name="Normal 3" xfId="5" xr:uid="{2D998B91-7986-43D3-951A-50A82296AFBB}"/>
    <cellStyle name="Normal_ESTR98" xfId="3" xr:uid="{00000000-0005-0000-0000-000002000000}"/>
    <cellStyle name="Normal_PLAZAS98" xfId="1" xr:uid="{00000000-0005-0000-0000-000003000000}"/>
    <cellStyle name="Normal_SPGG98" xfId="2" xr:uid="{00000000-0005-0000-0000-000004000000}"/>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180975</xdr:colOff>
      <xdr:row>6</xdr:row>
      <xdr:rowOff>95250</xdr:rowOff>
    </xdr:from>
    <xdr:to>
      <xdr:col>6</xdr:col>
      <xdr:colOff>982269</xdr:colOff>
      <xdr:row>12</xdr:row>
      <xdr:rowOff>104180</xdr:rowOff>
    </xdr:to>
    <xdr:sp macro="" textlink="">
      <xdr:nvSpPr>
        <xdr:cNvPr id="2" name="Rectángulo 1">
          <a:extLst>
            <a:ext uri="{FF2B5EF4-FFF2-40B4-BE49-F238E27FC236}">
              <a16:creationId xmlns:a16="http://schemas.microsoft.com/office/drawing/2014/main" id="{E3C3A603-3043-C239-D5A7-01577C303420}"/>
            </a:ext>
          </a:extLst>
        </xdr:cNvPr>
        <xdr:cNvSpPr/>
      </xdr:nvSpPr>
      <xdr:spPr>
        <a:xfrm rot="20297629">
          <a:off x="6324600" y="1724025"/>
          <a:ext cx="3839769" cy="923330"/>
        </a:xfrm>
        <a:prstGeom prst="rect">
          <a:avLst/>
        </a:prstGeom>
        <a:noFill/>
      </xdr:spPr>
      <xdr:txBody>
        <a:bodyPr wrap="square" lIns="91440" tIns="45720" rIns="91440" bIns="45720">
          <a:spAutoFit/>
        </a:bodyPr>
        <a:lstStyle>
          <a:defPPr>
            <a:defRPr lang="es-P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5400" b="0" cap="none" spc="0">
              <a:ln w="0"/>
              <a:solidFill>
                <a:schemeClr val="tx1"/>
              </a:solidFill>
              <a:effectLst>
                <a:outerShdw blurRad="38100" dist="19050" dir="2700000" algn="tl" rotWithShape="0">
                  <a:schemeClr val="dk1">
                    <a:alpha val="40000"/>
                  </a:schemeClr>
                </a:outerShdw>
              </a:effectLst>
            </a:rPr>
            <a:t>NO APLICA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04C45-334E-4ECC-ACFD-15D0D387333B}">
  <sheetPr>
    <tabColor theme="9" tint="0.59999389629810485"/>
    <pageSetUpPr fitToPage="1"/>
  </sheetPr>
  <dimension ref="A1:U20"/>
  <sheetViews>
    <sheetView zoomScale="85" zoomScaleNormal="85" workbookViewId="0">
      <pane xSplit="7" ySplit="5" topLeftCell="H6" activePane="bottomRight" state="frozen"/>
      <selection pane="topRight" activeCell="H1" sqref="H1"/>
      <selection pane="bottomLeft" activeCell="A6" sqref="A6"/>
      <selection pane="bottomRight" activeCell="E10" sqref="E10"/>
    </sheetView>
  </sheetViews>
  <sheetFormatPr baseColWidth="10" defaultColWidth="2" defaultRowHeight="11.25" x14ac:dyDescent="0.2"/>
  <cols>
    <col min="1" max="1" width="21.28515625" style="4" customWidth="1"/>
    <col min="2" max="2" width="9.5703125" style="4" customWidth="1"/>
    <col min="3" max="3" width="18.7109375" style="4" customWidth="1"/>
    <col min="4" max="4" width="17.7109375" style="4" customWidth="1"/>
    <col min="5" max="5" width="7.5703125" style="4" customWidth="1"/>
    <col min="6" max="6" width="8.140625" style="4" customWidth="1"/>
    <col min="7" max="7" width="9.5703125" style="4" customWidth="1"/>
    <col min="8" max="8" width="10.28515625" style="4" customWidth="1"/>
    <col min="9" max="9" width="10.7109375" style="4" customWidth="1"/>
    <col min="10" max="10" width="8.140625" style="4" customWidth="1"/>
    <col min="11" max="11" width="14.7109375" style="4" customWidth="1"/>
    <col min="12" max="12" width="9.42578125" style="4" customWidth="1"/>
    <col min="13" max="13" width="11.28515625" style="4" customWidth="1"/>
    <col min="14" max="14" width="10.7109375" style="4" customWidth="1"/>
    <col min="15" max="15" width="8.7109375" style="4" customWidth="1"/>
    <col min="16" max="16" width="16" style="4" customWidth="1"/>
    <col min="17" max="17" width="9.7109375" style="4" customWidth="1"/>
    <col min="18" max="18" width="11.28515625" style="4" customWidth="1"/>
    <col min="19" max="19" width="15" style="4" customWidth="1"/>
    <col min="20" max="20" width="8.7109375" style="4" customWidth="1"/>
    <col min="21" max="16384" width="2" style="4"/>
  </cols>
  <sheetData>
    <row r="1" spans="1:21" s="103" customFormat="1" ht="41.25" customHeight="1" x14ac:dyDescent="0.2">
      <c r="A1" s="398" t="s">
        <v>188</v>
      </c>
      <c r="B1" s="398"/>
      <c r="C1" s="398"/>
      <c r="D1" s="398"/>
      <c r="E1" s="398"/>
      <c r="F1" s="398"/>
      <c r="G1" s="398"/>
      <c r="H1" s="398"/>
      <c r="I1" s="398"/>
      <c r="J1" s="398"/>
      <c r="K1" s="398"/>
      <c r="L1" s="398"/>
      <c r="M1" s="398"/>
      <c r="N1" s="398"/>
      <c r="O1" s="398"/>
      <c r="P1" s="398"/>
      <c r="Q1" s="398"/>
      <c r="R1" s="398"/>
      <c r="S1" s="398"/>
    </row>
    <row r="2" spans="1:21" s="103" customFormat="1" ht="22.5" customHeight="1" x14ac:dyDescent="0.2">
      <c r="A2" s="399" t="s">
        <v>344</v>
      </c>
      <c r="B2" s="400"/>
      <c r="C2" s="401"/>
      <c r="D2" s="402"/>
      <c r="E2" s="402"/>
      <c r="F2" s="402"/>
      <c r="G2" s="402"/>
      <c r="H2" s="402"/>
      <c r="I2" s="402"/>
      <c r="J2" s="402"/>
      <c r="K2" s="402"/>
      <c r="L2" s="402"/>
      <c r="M2" s="402"/>
      <c r="N2" s="402"/>
      <c r="O2" s="402"/>
      <c r="P2" s="402"/>
      <c r="Q2" s="402"/>
      <c r="R2" s="402"/>
      <c r="S2" s="402"/>
    </row>
    <row r="3" spans="1:21" s="1" customFormat="1" ht="22.5" customHeight="1" x14ac:dyDescent="0.25">
      <c r="A3" s="403" t="s">
        <v>0</v>
      </c>
      <c r="B3" s="403" t="s">
        <v>1</v>
      </c>
      <c r="C3" s="405" t="s">
        <v>2</v>
      </c>
      <c r="D3" s="405" t="s">
        <v>3</v>
      </c>
      <c r="E3" s="403" t="s">
        <v>30</v>
      </c>
      <c r="F3" s="407" t="s">
        <v>4</v>
      </c>
      <c r="G3" s="407"/>
      <c r="H3" s="408">
        <v>2021</v>
      </c>
      <c r="I3" s="409"/>
      <c r="J3" s="409"/>
      <c r="K3" s="409"/>
      <c r="L3" s="410"/>
      <c r="M3" s="408" t="s">
        <v>186</v>
      </c>
      <c r="N3" s="409"/>
      <c r="O3" s="409"/>
      <c r="P3" s="409"/>
      <c r="Q3" s="410"/>
      <c r="R3" s="398" t="s">
        <v>187</v>
      </c>
      <c r="S3" s="398"/>
    </row>
    <row r="4" spans="1:21" s="1" customFormat="1" ht="22.5" customHeight="1" x14ac:dyDescent="0.25">
      <c r="A4" s="403"/>
      <c r="B4" s="403"/>
      <c r="C4" s="405"/>
      <c r="D4" s="405"/>
      <c r="E4" s="403"/>
      <c r="F4" s="404" t="s">
        <v>31</v>
      </c>
      <c r="G4" s="404" t="s">
        <v>32</v>
      </c>
      <c r="H4" s="404" t="s">
        <v>34</v>
      </c>
      <c r="I4" s="404" t="s">
        <v>35</v>
      </c>
      <c r="J4" s="404" t="s">
        <v>33</v>
      </c>
      <c r="K4" s="408" t="s">
        <v>268</v>
      </c>
      <c r="L4" s="410"/>
      <c r="M4" s="404" t="s">
        <v>34</v>
      </c>
      <c r="N4" s="404" t="s">
        <v>35</v>
      </c>
      <c r="O4" s="404" t="s">
        <v>33</v>
      </c>
      <c r="P4" s="408" t="s">
        <v>268</v>
      </c>
      <c r="Q4" s="409"/>
      <c r="R4" s="414" t="s">
        <v>34</v>
      </c>
      <c r="S4" s="412" t="s">
        <v>36</v>
      </c>
    </row>
    <row r="5" spans="1:21" s="1" customFormat="1" ht="41.25" customHeight="1" x14ac:dyDescent="0.25">
      <c r="A5" s="404"/>
      <c r="B5" s="404"/>
      <c r="C5" s="406"/>
      <c r="D5" s="406"/>
      <c r="E5" s="404"/>
      <c r="F5" s="411"/>
      <c r="G5" s="411"/>
      <c r="H5" s="411"/>
      <c r="I5" s="411"/>
      <c r="J5" s="411"/>
      <c r="K5" s="102" t="s">
        <v>269</v>
      </c>
      <c r="L5" s="102" t="s">
        <v>270</v>
      </c>
      <c r="M5" s="411"/>
      <c r="N5" s="411"/>
      <c r="O5" s="411"/>
      <c r="P5" s="102" t="s">
        <v>269</v>
      </c>
      <c r="Q5" s="104" t="s">
        <v>270</v>
      </c>
      <c r="R5" s="415"/>
      <c r="S5" s="413"/>
      <c r="U5" s="39"/>
    </row>
    <row r="6" spans="1:21" s="3" customFormat="1" ht="56.25" x14ac:dyDescent="0.2">
      <c r="A6" s="105" t="s">
        <v>290</v>
      </c>
      <c r="B6" s="106" t="s">
        <v>5</v>
      </c>
      <c r="C6" s="105" t="s">
        <v>291</v>
      </c>
      <c r="D6" s="107" t="s">
        <v>292</v>
      </c>
      <c r="E6" s="37" t="s">
        <v>293</v>
      </c>
      <c r="F6" s="108" t="s">
        <v>294</v>
      </c>
      <c r="G6" s="108" t="s">
        <v>295</v>
      </c>
      <c r="H6" s="108">
        <v>65</v>
      </c>
      <c r="I6" s="108" t="s">
        <v>296</v>
      </c>
      <c r="J6" s="38">
        <v>0.25</v>
      </c>
      <c r="K6" s="109">
        <v>576902092</v>
      </c>
      <c r="L6" s="38">
        <v>0.98470992510476107</v>
      </c>
      <c r="M6" s="108" t="s">
        <v>296</v>
      </c>
      <c r="N6" s="108" t="s">
        <v>296</v>
      </c>
      <c r="O6" s="38">
        <v>1</v>
      </c>
      <c r="P6" s="109">
        <v>462246607</v>
      </c>
      <c r="Q6" s="38">
        <v>0.99999900938142927</v>
      </c>
      <c r="R6" s="108">
        <v>50</v>
      </c>
      <c r="S6" s="109">
        <v>454162740</v>
      </c>
    </row>
    <row r="7" spans="1:21" s="3" customFormat="1" ht="67.150000000000006" customHeight="1" x14ac:dyDescent="0.25">
      <c r="A7" s="105" t="s">
        <v>290</v>
      </c>
      <c r="B7" s="106" t="s">
        <v>297</v>
      </c>
      <c r="C7" s="105" t="s">
        <v>298</v>
      </c>
      <c r="D7" s="110" t="s">
        <v>299</v>
      </c>
      <c r="E7" s="37" t="s">
        <v>293</v>
      </c>
      <c r="F7" s="108">
        <v>1556</v>
      </c>
      <c r="G7" s="108" t="s">
        <v>300</v>
      </c>
      <c r="H7" s="108">
        <v>1595</v>
      </c>
      <c r="I7" s="108">
        <v>1039</v>
      </c>
      <c r="J7" s="38">
        <v>0.65139999999999998</v>
      </c>
      <c r="K7" s="109">
        <v>1473826.6</v>
      </c>
      <c r="L7" s="38">
        <v>0.99999900938142927</v>
      </c>
      <c r="M7" s="108">
        <v>1590</v>
      </c>
      <c r="N7" s="108">
        <v>1590</v>
      </c>
      <c r="O7" s="38">
        <v>1</v>
      </c>
      <c r="P7" s="109">
        <v>3821026</v>
      </c>
      <c r="Q7" s="38">
        <v>0.99999900938142927</v>
      </c>
      <c r="R7" s="108">
        <v>1585</v>
      </c>
      <c r="S7" s="109">
        <v>3535991</v>
      </c>
    </row>
    <row r="8" spans="1:21" s="3" customFormat="1" ht="45" x14ac:dyDescent="0.25">
      <c r="A8" s="105" t="s">
        <v>290</v>
      </c>
      <c r="B8" s="106" t="s">
        <v>297</v>
      </c>
      <c r="C8" s="105" t="s">
        <v>301</v>
      </c>
      <c r="D8" s="2" t="s">
        <v>302</v>
      </c>
      <c r="E8" s="37" t="s">
        <v>293</v>
      </c>
      <c r="F8" s="108" t="s">
        <v>303</v>
      </c>
      <c r="G8" s="108" t="s">
        <v>295</v>
      </c>
      <c r="H8" s="108">
        <v>1207</v>
      </c>
      <c r="I8" s="108">
        <v>699</v>
      </c>
      <c r="J8" s="38">
        <v>0.57909999999999995</v>
      </c>
      <c r="K8" s="109">
        <v>5254000</v>
      </c>
      <c r="L8" s="38">
        <v>0.95656215116102039</v>
      </c>
      <c r="M8" s="108">
        <v>1058</v>
      </c>
      <c r="N8" s="108">
        <v>1058</v>
      </c>
      <c r="O8" s="38">
        <v>1</v>
      </c>
      <c r="P8" s="109">
        <v>4730431</v>
      </c>
      <c r="Q8" s="38">
        <v>0.99999900938142927</v>
      </c>
      <c r="R8" s="108">
        <v>900</v>
      </c>
      <c r="S8" s="109">
        <v>9260206</v>
      </c>
    </row>
    <row r="9" spans="1:21" s="3" customFormat="1" ht="56.25" x14ac:dyDescent="0.25">
      <c r="A9" s="105" t="s">
        <v>290</v>
      </c>
      <c r="B9" s="106" t="s">
        <v>304</v>
      </c>
      <c r="C9" s="105" t="s">
        <v>305</v>
      </c>
      <c r="D9" s="105" t="s">
        <v>306</v>
      </c>
      <c r="E9" s="37" t="s">
        <v>33</v>
      </c>
      <c r="F9" s="111">
        <v>9.4000000000000004E-3</v>
      </c>
      <c r="G9" s="108" t="s">
        <v>307</v>
      </c>
      <c r="H9" s="111">
        <v>9.4799999999999995E-2</v>
      </c>
      <c r="I9" s="111">
        <v>7.7600000000000002E-2</v>
      </c>
      <c r="J9" s="38">
        <v>0.81859999999999999</v>
      </c>
      <c r="K9" s="109">
        <v>243542510</v>
      </c>
      <c r="L9" s="38">
        <v>0.98950130450162466</v>
      </c>
      <c r="M9" s="111">
        <v>0.10340000000000001</v>
      </c>
      <c r="N9" s="111">
        <v>0.10340000000000001</v>
      </c>
      <c r="O9" s="38">
        <v>1</v>
      </c>
      <c r="P9" s="109">
        <v>219785377</v>
      </c>
      <c r="Q9" s="38">
        <v>0.99999900938142927</v>
      </c>
      <c r="R9" s="111">
        <v>0.08</v>
      </c>
      <c r="S9" s="109">
        <v>207223866</v>
      </c>
    </row>
    <row r="10" spans="1:21" s="3" customFormat="1" ht="67.5" x14ac:dyDescent="0.25">
      <c r="A10" s="105" t="s">
        <v>290</v>
      </c>
      <c r="B10" s="106" t="s">
        <v>304</v>
      </c>
      <c r="C10" s="105" t="s">
        <v>308</v>
      </c>
      <c r="D10" s="105" t="s">
        <v>309</v>
      </c>
      <c r="E10" s="37" t="s">
        <v>293</v>
      </c>
      <c r="F10" s="108" t="s">
        <v>310</v>
      </c>
      <c r="G10" s="108" t="s">
        <v>311</v>
      </c>
      <c r="H10" s="108">
        <v>18182</v>
      </c>
      <c r="I10" s="108">
        <v>18686</v>
      </c>
      <c r="J10" s="38">
        <v>1</v>
      </c>
      <c r="K10" s="109">
        <v>36331358</v>
      </c>
      <c r="L10" s="38">
        <v>0.99981727079951166</v>
      </c>
      <c r="M10" s="108">
        <v>19104</v>
      </c>
      <c r="N10" s="108">
        <v>19104</v>
      </c>
      <c r="O10" s="38">
        <v>1</v>
      </c>
      <c r="P10" s="109">
        <v>3106289</v>
      </c>
      <c r="Q10" s="38">
        <v>0.99999900938142927</v>
      </c>
      <c r="R10" s="108">
        <v>19000</v>
      </c>
      <c r="S10" s="109">
        <v>3399596</v>
      </c>
    </row>
    <row r="11" spans="1:21" s="3" customFormat="1" ht="67.5" x14ac:dyDescent="0.25">
      <c r="A11" s="105" t="s">
        <v>290</v>
      </c>
      <c r="B11" s="106" t="s">
        <v>312</v>
      </c>
      <c r="C11" s="105" t="s">
        <v>313</v>
      </c>
      <c r="D11" s="105" t="s">
        <v>314</v>
      </c>
      <c r="E11" s="37" t="s">
        <v>293</v>
      </c>
      <c r="F11" s="108" t="s">
        <v>315</v>
      </c>
      <c r="G11" s="108" t="s">
        <v>295</v>
      </c>
      <c r="H11" s="108">
        <v>29</v>
      </c>
      <c r="I11" s="108">
        <v>30</v>
      </c>
      <c r="J11" s="38">
        <v>1</v>
      </c>
      <c r="K11" s="109">
        <v>1787719</v>
      </c>
      <c r="L11" s="38">
        <v>0.56537703632394121</v>
      </c>
      <c r="M11" s="108">
        <v>13</v>
      </c>
      <c r="N11" s="108">
        <v>13</v>
      </c>
      <c r="O11" s="38">
        <v>1</v>
      </c>
      <c r="P11" s="109">
        <v>245970</v>
      </c>
      <c r="Q11" s="38">
        <v>0.99999900938142927</v>
      </c>
      <c r="R11" s="108">
        <v>30</v>
      </c>
      <c r="S11" s="109">
        <v>259736</v>
      </c>
    </row>
    <row r="12" spans="1:21" s="3" customFormat="1" ht="56.25" x14ac:dyDescent="0.25">
      <c r="A12" s="105" t="s">
        <v>290</v>
      </c>
      <c r="B12" s="106"/>
      <c r="C12" s="105" t="s">
        <v>316</v>
      </c>
      <c r="D12" s="105" t="s">
        <v>317</v>
      </c>
      <c r="E12" s="37" t="s">
        <v>293</v>
      </c>
      <c r="F12" s="108" t="s">
        <v>318</v>
      </c>
      <c r="G12" s="108" t="s">
        <v>295</v>
      </c>
      <c r="H12" s="108">
        <v>3</v>
      </c>
      <c r="I12" s="108">
        <v>3</v>
      </c>
      <c r="J12" s="38">
        <v>1</v>
      </c>
      <c r="K12" s="109">
        <v>169895374.59999999</v>
      </c>
      <c r="L12" s="38">
        <v>0.97401238988409766</v>
      </c>
      <c r="M12" s="108">
        <v>5</v>
      </c>
      <c r="N12" s="108">
        <v>5</v>
      </c>
      <c r="O12" s="38">
        <v>1</v>
      </c>
      <c r="P12" s="109">
        <v>215036998</v>
      </c>
      <c r="Q12" s="38">
        <v>0.99999900938142927</v>
      </c>
      <c r="R12" s="108">
        <v>4</v>
      </c>
      <c r="S12" s="109">
        <v>252390790</v>
      </c>
    </row>
    <row r="13" spans="1:21" s="3" customFormat="1" ht="140.44999999999999" customHeight="1" x14ac:dyDescent="0.25">
      <c r="A13" s="105" t="s">
        <v>290</v>
      </c>
      <c r="B13" s="106"/>
      <c r="C13" s="105" t="s">
        <v>319</v>
      </c>
      <c r="D13" s="105" t="s">
        <v>320</v>
      </c>
      <c r="E13" s="37" t="s">
        <v>293</v>
      </c>
      <c r="F13" s="108" t="s">
        <v>321</v>
      </c>
      <c r="G13" s="108" t="s">
        <v>295</v>
      </c>
      <c r="H13" s="108" t="s">
        <v>321</v>
      </c>
      <c r="I13" s="108">
        <v>0</v>
      </c>
      <c r="J13" s="112" t="s">
        <v>322</v>
      </c>
      <c r="K13" s="109">
        <v>314430.8</v>
      </c>
      <c r="L13" s="38">
        <v>0.99999017271844903</v>
      </c>
      <c r="M13" s="108">
        <v>0</v>
      </c>
      <c r="N13" s="108">
        <v>0</v>
      </c>
      <c r="O13" s="112" t="s">
        <v>322</v>
      </c>
      <c r="P13" s="109">
        <v>272309</v>
      </c>
      <c r="Q13" s="38">
        <v>0.99999900938142927</v>
      </c>
      <c r="R13" s="108">
        <v>1</v>
      </c>
      <c r="S13" s="109">
        <v>270968</v>
      </c>
    </row>
    <row r="14" spans="1:21" s="3" customFormat="1" x14ac:dyDescent="0.25">
      <c r="A14" s="2"/>
      <c r="B14" s="2"/>
      <c r="C14" s="2"/>
      <c r="D14" s="2"/>
      <c r="E14" s="2"/>
      <c r="F14" s="2"/>
      <c r="G14" s="2"/>
      <c r="H14" s="2"/>
      <c r="I14" s="2"/>
      <c r="J14" s="2"/>
      <c r="K14" s="113"/>
      <c r="L14" s="2"/>
      <c r="M14" s="2"/>
      <c r="N14" s="2"/>
      <c r="O14" s="2"/>
      <c r="P14" s="113"/>
      <c r="Q14" s="2"/>
      <c r="R14" s="2"/>
      <c r="S14" s="113"/>
    </row>
    <row r="15" spans="1:21" s="3" customFormat="1" x14ac:dyDescent="0.25">
      <c r="A15" s="2"/>
      <c r="B15" s="2"/>
      <c r="C15" s="2"/>
      <c r="D15" s="2"/>
      <c r="E15" s="2"/>
      <c r="F15" s="2"/>
      <c r="G15" s="2"/>
      <c r="H15" s="2"/>
      <c r="I15" s="2"/>
      <c r="J15" s="2"/>
      <c r="K15" s="2"/>
      <c r="L15" s="2"/>
      <c r="M15" s="2"/>
      <c r="N15" s="2"/>
      <c r="O15" s="2"/>
      <c r="P15" s="2"/>
      <c r="Q15" s="2"/>
      <c r="R15" s="2"/>
      <c r="S15" s="2"/>
    </row>
    <row r="16" spans="1:21" s="3" customFormat="1" x14ac:dyDescent="0.25">
      <c r="A16" s="2"/>
      <c r="B16" s="2"/>
      <c r="C16" s="2"/>
      <c r="D16" s="2"/>
      <c r="E16" s="2"/>
      <c r="F16" s="2"/>
      <c r="G16" s="2"/>
      <c r="H16" s="2"/>
      <c r="I16" s="2"/>
      <c r="J16" s="2"/>
      <c r="K16" s="2"/>
      <c r="L16" s="2"/>
      <c r="M16" s="2"/>
      <c r="N16" s="2"/>
      <c r="O16" s="2"/>
      <c r="P16" s="2"/>
      <c r="Q16" s="2"/>
      <c r="R16" s="2"/>
      <c r="S16" s="2"/>
    </row>
    <row r="17" spans="1:19" x14ac:dyDescent="0.2">
      <c r="A17" s="114" t="s">
        <v>45</v>
      </c>
    </row>
    <row r="18" spans="1:19" x14ac:dyDescent="0.2">
      <c r="A18" s="114" t="s">
        <v>323</v>
      </c>
    </row>
    <row r="20" spans="1:19" x14ac:dyDescent="0.2">
      <c r="K20" s="115">
        <f>SUM(K6:K16)</f>
        <v>1035501311</v>
      </c>
      <c r="P20" s="115">
        <f>SUM(P6:P16)</f>
        <v>909245007</v>
      </c>
      <c r="S20" s="115">
        <f>SUM(S6:S16)</f>
        <v>930503893</v>
      </c>
    </row>
  </sheetData>
  <mergeCells count="24">
    <mergeCell ref="I4:I5"/>
    <mergeCell ref="J4:J5"/>
    <mergeCell ref="O4:O5"/>
    <mergeCell ref="P4:Q4"/>
    <mergeCell ref="R4:R5"/>
    <mergeCell ref="K4:L4"/>
    <mergeCell ref="M4:M5"/>
    <mergeCell ref="N4:N5"/>
    <mergeCell ref="A1:S1"/>
    <mergeCell ref="A2:C2"/>
    <mergeCell ref="D2:S2"/>
    <mergeCell ref="A3:A5"/>
    <mergeCell ref="B3:B5"/>
    <mergeCell ref="C3:C5"/>
    <mergeCell ref="D3:D5"/>
    <mergeCell ref="E3:E5"/>
    <mergeCell ref="F3:G3"/>
    <mergeCell ref="H3:L3"/>
    <mergeCell ref="F4:F5"/>
    <mergeCell ref="G4:G5"/>
    <mergeCell ref="H4:H5"/>
    <mergeCell ref="S4:S5"/>
    <mergeCell ref="M3:Q3"/>
    <mergeCell ref="R3:S3"/>
  </mergeCells>
  <pageMargins left="0.19685039370078741" right="0.19685039370078741" top="0.74803149606299213" bottom="0.74803149606299213" header="0.31496062992125984" footer="0.31496062992125984"/>
  <pageSetup paperSize="9" scale="62" orientation="landscape" r:id="rId1"/>
  <headerFooter>
    <oddFooter>&amp;R&amp;P/&amp;N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C40E4-6E06-4A98-A720-9B621CCEAAE9}">
  <sheetPr>
    <tabColor rgb="FF92D050"/>
    <pageSetUpPr fitToPage="1"/>
  </sheetPr>
  <dimension ref="A1:AB18"/>
  <sheetViews>
    <sheetView workbookViewId="0">
      <selection activeCell="E10" sqref="E10"/>
    </sheetView>
  </sheetViews>
  <sheetFormatPr baseColWidth="10" defaultColWidth="11.42578125" defaultRowHeight="12" x14ac:dyDescent="0.2"/>
  <cols>
    <col min="1" max="1" width="57.42578125" style="44" customWidth="1"/>
    <col min="2" max="2" width="10" style="44" customWidth="1"/>
    <col min="3" max="3" width="14.85546875" style="44" customWidth="1"/>
    <col min="4" max="4" width="10.85546875" style="44" customWidth="1"/>
    <col min="5" max="5" width="14.28515625" style="44" customWidth="1"/>
    <col min="6" max="6" width="13.85546875" style="44" customWidth="1"/>
    <col min="7" max="7" width="13.5703125" style="44" customWidth="1"/>
    <col min="8" max="8" width="13.85546875" style="44" customWidth="1"/>
    <col min="9" max="9" width="10.5703125" style="44" customWidth="1"/>
    <col min="10" max="10" width="11.140625" style="44" customWidth="1"/>
    <col min="11" max="11" width="7.28515625" style="44" customWidth="1"/>
    <col min="12" max="12" width="8.140625" style="44" customWidth="1"/>
    <col min="13" max="13" width="9.140625" style="44" customWidth="1"/>
    <col min="14" max="14" width="4.85546875" style="44" customWidth="1"/>
    <col min="15" max="15" width="12.140625" style="44" customWidth="1"/>
    <col min="16" max="16" width="11.28515625" style="44" customWidth="1"/>
    <col min="17" max="17" width="8.140625" style="44" customWidth="1"/>
    <col min="18" max="18" width="9.5703125" style="44" customWidth="1"/>
    <col min="19" max="19" width="11.42578125" style="44" customWidth="1"/>
    <col min="20" max="20" width="9.42578125" style="44" customWidth="1"/>
    <col min="21" max="21" width="6.42578125" style="44" customWidth="1"/>
    <col min="22" max="22" width="14.42578125" style="44" customWidth="1"/>
    <col min="23" max="23" width="12.42578125" style="44" customWidth="1"/>
    <col min="24" max="24" width="12.28515625" style="44" bestFit="1" customWidth="1"/>
    <col min="25" max="16384" width="11.42578125" style="44"/>
  </cols>
  <sheetData>
    <row r="1" spans="1:28" ht="20.25" x14ac:dyDescent="0.2">
      <c r="A1" s="468" t="s">
        <v>256</v>
      </c>
      <c r="B1" s="469"/>
      <c r="C1" s="469"/>
      <c r="D1" s="469"/>
      <c r="E1" s="469"/>
      <c r="F1" s="469"/>
      <c r="G1" s="469"/>
      <c r="H1" s="469"/>
      <c r="I1" s="469"/>
      <c r="J1" s="469"/>
      <c r="K1" s="469"/>
      <c r="L1" s="469"/>
      <c r="M1" s="469"/>
      <c r="N1" s="469"/>
      <c r="O1" s="469"/>
      <c r="P1" s="469"/>
      <c r="Q1" s="469"/>
      <c r="R1" s="469"/>
      <c r="S1" s="469"/>
      <c r="T1" s="469"/>
      <c r="U1" s="469"/>
      <c r="V1" s="469"/>
      <c r="W1" s="470"/>
    </row>
    <row r="2" spans="1:28" ht="20.25" x14ac:dyDescent="0.2">
      <c r="A2" s="468" t="s">
        <v>201</v>
      </c>
      <c r="B2" s="469"/>
      <c r="C2" s="469"/>
      <c r="D2" s="469"/>
      <c r="E2" s="469"/>
      <c r="F2" s="469"/>
      <c r="G2" s="469"/>
      <c r="H2" s="469"/>
      <c r="I2" s="469"/>
      <c r="J2" s="469"/>
      <c r="K2" s="469"/>
      <c r="L2" s="469"/>
      <c r="M2" s="469"/>
      <c r="N2" s="469"/>
      <c r="O2" s="469"/>
      <c r="P2" s="469"/>
      <c r="Q2" s="469"/>
      <c r="R2" s="469"/>
      <c r="S2" s="469"/>
      <c r="T2" s="469"/>
      <c r="U2" s="469"/>
      <c r="V2" s="469"/>
      <c r="W2" s="470"/>
    </row>
    <row r="3" spans="1:28" ht="34.5" customHeight="1" x14ac:dyDescent="0.2">
      <c r="A3" s="471" t="s">
        <v>343</v>
      </c>
      <c r="B3" s="427"/>
      <c r="C3" s="472"/>
      <c r="D3" s="472"/>
      <c r="E3" s="472"/>
      <c r="F3" s="472"/>
      <c r="G3" s="472"/>
      <c r="H3" s="472"/>
      <c r="I3" s="472"/>
      <c r="J3" s="472"/>
      <c r="K3" s="472"/>
      <c r="L3" s="472"/>
      <c r="M3" s="472"/>
      <c r="N3" s="472"/>
      <c r="O3" s="472"/>
      <c r="P3" s="472"/>
      <c r="Q3" s="472"/>
      <c r="R3" s="473" t="s">
        <v>209</v>
      </c>
      <c r="S3" s="474"/>
      <c r="T3" s="479" t="s">
        <v>200</v>
      </c>
      <c r="U3" s="480"/>
      <c r="V3" s="441" t="s">
        <v>202</v>
      </c>
      <c r="W3" s="406" t="s">
        <v>219</v>
      </c>
      <c r="X3" s="45"/>
      <c r="Y3" s="45"/>
      <c r="Z3" s="45"/>
      <c r="AA3" s="45"/>
      <c r="AB3" s="45"/>
    </row>
    <row r="4" spans="1:28" x14ac:dyDescent="0.2">
      <c r="A4" s="56" t="s">
        <v>126</v>
      </c>
      <c r="B4" s="56"/>
      <c r="C4" s="56"/>
      <c r="D4" s="56"/>
      <c r="E4" s="56"/>
      <c r="F4" s="56"/>
      <c r="G4" s="56"/>
      <c r="H4" s="56"/>
      <c r="I4" s="56"/>
      <c r="J4" s="56"/>
      <c r="K4" s="56"/>
      <c r="L4" s="56"/>
      <c r="M4" s="56"/>
      <c r="N4" s="56"/>
      <c r="O4" s="56"/>
      <c r="P4" s="56"/>
      <c r="Q4" s="56"/>
      <c r="R4" s="475"/>
      <c r="S4" s="476"/>
      <c r="T4" s="481"/>
      <c r="U4" s="482"/>
      <c r="V4" s="485"/>
      <c r="W4" s="486"/>
    </row>
    <row r="5" spans="1:28" ht="15" x14ac:dyDescent="0.2">
      <c r="A5" s="56"/>
      <c r="B5" s="441" t="s">
        <v>222</v>
      </c>
      <c r="C5" s="441" t="s">
        <v>203</v>
      </c>
      <c r="D5" s="441" t="s">
        <v>127</v>
      </c>
      <c r="E5" s="441" t="s">
        <v>204</v>
      </c>
      <c r="F5" s="441" t="s">
        <v>198</v>
      </c>
      <c r="G5" s="441" t="s">
        <v>128</v>
      </c>
      <c r="H5" s="441" t="s">
        <v>205</v>
      </c>
      <c r="I5" s="466" t="s">
        <v>346</v>
      </c>
      <c r="J5" s="467"/>
      <c r="K5" s="466" t="s">
        <v>347</v>
      </c>
      <c r="L5" s="467"/>
      <c r="M5" s="450" t="s">
        <v>212</v>
      </c>
      <c r="N5" s="451"/>
      <c r="O5" s="488" t="s">
        <v>221</v>
      </c>
      <c r="P5" s="488"/>
      <c r="Q5" s="488"/>
      <c r="R5" s="477"/>
      <c r="S5" s="478"/>
      <c r="T5" s="483"/>
      <c r="U5" s="484"/>
      <c r="V5" s="465"/>
      <c r="W5" s="487"/>
    </row>
    <row r="6" spans="1:28" ht="36" x14ac:dyDescent="0.2">
      <c r="A6" s="215" t="s">
        <v>199</v>
      </c>
      <c r="B6" s="465"/>
      <c r="C6" s="465"/>
      <c r="D6" s="465"/>
      <c r="E6" s="465"/>
      <c r="F6" s="465"/>
      <c r="G6" s="465"/>
      <c r="H6" s="465"/>
      <c r="I6" s="215" t="s">
        <v>210</v>
      </c>
      <c r="J6" s="215" t="s">
        <v>211</v>
      </c>
      <c r="K6" s="215" t="s">
        <v>213</v>
      </c>
      <c r="L6" s="215" t="s">
        <v>214</v>
      </c>
      <c r="M6" s="61" t="s">
        <v>215</v>
      </c>
      <c r="N6" s="60" t="s">
        <v>33</v>
      </c>
      <c r="O6" s="217" t="s">
        <v>216</v>
      </c>
      <c r="P6" s="218" t="s">
        <v>217</v>
      </c>
      <c r="Q6" s="217" t="s">
        <v>218</v>
      </c>
      <c r="R6" s="58">
        <v>2021</v>
      </c>
      <c r="S6" s="58" t="s">
        <v>186</v>
      </c>
      <c r="T6" s="216" t="s">
        <v>132</v>
      </c>
      <c r="U6" s="59" t="s">
        <v>33</v>
      </c>
      <c r="V6" s="62" t="s">
        <v>187</v>
      </c>
      <c r="W6" s="65" t="s">
        <v>220</v>
      </c>
    </row>
    <row r="7" spans="1:28" ht="60" x14ac:dyDescent="0.2">
      <c r="A7" s="241" t="s">
        <v>348</v>
      </c>
      <c r="B7" s="242">
        <v>2355901</v>
      </c>
      <c r="C7" s="243" t="s">
        <v>330</v>
      </c>
      <c r="D7" s="243" t="s">
        <v>330</v>
      </c>
      <c r="E7" s="243" t="s">
        <v>330</v>
      </c>
      <c r="F7" s="244">
        <v>67331849</v>
      </c>
      <c r="G7" s="243" t="s">
        <v>330</v>
      </c>
      <c r="H7" s="243" t="s">
        <v>330</v>
      </c>
      <c r="I7" s="245">
        <v>45078</v>
      </c>
      <c r="J7" s="246">
        <v>45505</v>
      </c>
      <c r="K7" s="243" t="s">
        <v>330</v>
      </c>
      <c r="L7" s="243" t="s">
        <v>330</v>
      </c>
      <c r="M7" s="243" t="s">
        <v>330</v>
      </c>
      <c r="N7" s="243" t="s">
        <v>330</v>
      </c>
      <c r="O7" s="247">
        <v>45505</v>
      </c>
      <c r="P7" s="243" t="s">
        <v>330</v>
      </c>
      <c r="Q7" s="243" t="s">
        <v>330</v>
      </c>
      <c r="R7" s="243" t="s">
        <v>330</v>
      </c>
      <c r="S7" s="243"/>
      <c r="T7" s="243" t="s">
        <v>330</v>
      </c>
      <c r="U7" s="243" t="s">
        <v>330</v>
      </c>
      <c r="V7" s="248">
        <f>+F7/2</f>
        <v>33665924.5</v>
      </c>
      <c r="W7" s="249">
        <f>+V7</f>
        <v>33665924.5</v>
      </c>
      <c r="X7" s="250"/>
    </row>
    <row r="8" spans="1:28" ht="48" x14ac:dyDescent="0.2">
      <c r="A8" s="251" t="s">
        <v>349</v>
      </c>
      <c r="B8" s="101">
        <v>2355896</v>
      </c>
      <c r="C8" s="243" t="s">
        <v>330</v>
      </c>
      <c r="D8" s="243" t="s">
        <v>330</v>
      </c>
      <c r="E8" s="243" t="s">
        <v>330</v>
      </c>
      <c r="F8" s="252">
        <v>45675176</v>
      </c>
      <c r="G8" s="243" t="s">
        <v>330</v>
      </c>
      <c r="H8" s="243" t="s">
        <v>330</v>
      </c>
      <c r="I8" s="246">
        <v>45078</v>
      </c>
      <c r="J8" s="246">
        <v>45444</v>
      </c>
      <c r="K8" s="243" t="s">
        <v>330</v>
      </c>
      <c r="L8" s="243" t="s">
        <v>330</v>
      </c>
      <c r="M8" s="243" t="s">
        <v>330</v>
      </c>
      <c r="N8" s="243" t="s">
        <v>330</v>
      </c>
      <c r="O8" s="247">
        <v>45444</v>
      </c>
      <c r="P8" s="243" t="s">
        <v>330</v>
      </c>
      <c r="Q8" s="243" t="s">
        <v>330</v>
      </c>
      <c r="R8" s="243" t="s">
        <v>330</v>
      </c>
      <c r="S8" s="243"/>
      <c r="T8" s="243" t="s">
        <v>330</v>
      </c>
      <c r="U8" s="243" t="s">
        <v>330</v>
      </c>
      <c r="V8" s="253">
        <f>+F8/2</f>
        <v>22837588</v>
      </c>
      <c r="W8" s="254">
        <f>+V8</f>
        <v>22837588</v>
      </c>
      <c r="X8" s="250"/>
    </row>
    <row r="9" spans="1:28" ht="24" x14ac:dyDescent="0.2">
      <c r="A9" s="255" t="s">
        <v>350</v>
      </c>
      <c r="B9" s="256">
        <v>2089854</v>
      </c>
      <c r="C9" s="257" t="s">
        <v>330</v>
      </c>
      <c r="D9" s="257" t="s">
        <v>330</v>
      </c>
      <c r="E9" s="257" t="s">
        <v>330</v>
      </c>
      <c r="F9" s="258">
        <v>1832092.9009994888</v>
      </c>
      <c r="G9" s="243" t="s">
        <v>330</v>
      </c>
      <c r="H9" s="243" t="s">
        <v>330</v>
      </c>
      <c r="I9" s="259">
        <v>44827</v>
      </c>
      <c r="J9" s="259">
        <v>45077</v>
      </c>
      <c r="K9" s="243" t="s">
        <v>330</v>
      </c>
      <c r="L9" s="243" t="s">
        <v>330</v>
      </c>
      <c r="M9" s="243" t="s">
        <v>330</v>
      </c>
      <c r="N9" s="243" t="s">
        <v>330</v>
      </c>
      <c r="O9" s="259">
        <f>+J9</f>
        <v>45077</v>
      </c>
      <c r="P9" s="243" t="s">
        <v>330</v>
      </c>
      <c r="Q9" s="243" t="s">
        <v>330</v>
      </c>
      <c r="R9" s="243" t="s">
        <v>330</v>
      </c>
      <c r="S9" s="260">
        <f>+F9*0.4</f>
        <v>732837.16039979551</v>
      </c>
      <c r="T9" s="243" t="s">
        <v>330</v>
      </c>
      <c r="U9" s="243" t="s">
        <v>330</v>
      </c>
      <c r="V9" s="258">
        <f>+F9*0.6</f>
        <v>1099255.7405996933</v>
      </c>
      <c r="W9" s="222"/>
      <c r="X9" s="250"/>
    </row>
    <row r="10" spans="1:28" ht="24" x14ac:dyDescent="0.2">
      <c r="A10" s="261" t="s">
        <v>351</v>
      </c>
      <c r="B10" s="256">
        <v>2427112</v>
      </c>
      <c r="C10" s="257" t="s">
        <v>330</v>
      </c>
      <c r="D10" s="257" t="s">
        <v>330</v>
      </c>
      <c r="E10" s="257" t="s">
        <v>330</v>
      </c>
      <c r="F10" s="262">
        <v>8145339.3899999997</v>
      </c>
      <c r="G10" s="243" t="s">
        <v>330</v>
      </c>
      <c r="H10" s="243" t="s">
        <v>330</v>
      </c>
      <c r="I10" s="263">
        <v>44910</v>
      </c>
      <c r="J10" s="263">
        <v>45288</v>
      </c>
      <c r="K10" s="243" t="s">
        <v>330</v>
      </c>
      <c r="L10" s="243" t="s">
        <v>330</v>
      </c>
      <c r="M10" s="243" t="s">
        <v>330</v>
      </c>
      <c r="N10" s="243" t="s">
        <v>330</v>
      </c>
      <c r="O10" s="263">
        <f>+J10</f>
        <v>45288</v>
      </c>
      <c r="P10" s="243" t="s">
        <v>330</v>
      </c>
      <c r="Q10" s="243" t="s">
        <v>330</v>
      </c>
      <c r="R10" s="243" t="s">
        <v>330</v>
      </c>
      <c r="S10" s="264">
        <f>+F10*0.1</f>
        <v>814533.93900000001</v>
      </c>
      <c r="T10" s="243" t="s">
        <v>330</v>
      </c>
      <c r="U10" s="243" t="s">
        <v>330</v>
      </c>
      <c r="V10" s="265">
        <f>+F10*0.9</f>
        <v>7330805.4509999994</v>
      </c>
      <c r="W10" s="222"/>
      <c r="X10" s="250"/>
    </row>
    <row r="11" spans="1:28" ht="24" x14ac:dyDescent="0.2">
      <c r="A11" s="261" t="s">
        <v>352</v>
      </c>
      <c r="B11" s="256">
        <v>2356295</v>
      </c>
      <c r="C11" s="257" t="s">
        <v>330</v>
      </c>
      <c r="D11" s="257" t="s">
        <v>330</v>
      </c>
      <c r="E11" s="257" t="s">
        <v>330</v>
      </c>
      <c r="F11" s="262">
        <v>18968258.079484999</v>
      </c>
      <c r="G11" s="243" t="s">
        <v>330</v>
      </c>
      <c r="H11" s="243" t="s">
        <v>330</v>
      </c>
      <c r="I11" s="263">
        <v>44915</v>
      </c>
      <c r="J11" s="263">
        <v>45588</v>
      </c>
      <c r="K11" s="243" t="s">
        <v>330</v>
      </c>
      <c r="L11" s="243" t="s">
        <v>330</v>
      </c>
      <c r="M11" s="243" t="s">
        <v>330</v>
      </c>
      <c r="N11" s="243" t="s">
        <v>330</v>
      </c>
      <c r="O11" s="263">
        <f>+J11</f>
        <v>45588</v>
      </c>
      <c r="P11" s="243" t="s">
        <v>330</v>
      </c>
      <c r="Q11" s="243" t="s">
        <v>330</v>
      </c>
      <c r="R11" s="243" t="s">
        <v>330</v>
      </c>
      <c r="S11" s="266">
        <f>F11*0.1</f>
        <v>1896825.8079484999</v>
      </c>
      <c r="T11" s="243" t="s">
        <v>330</v>
      </c>
      <c r="U11" s="243" t="s">
        <v>330</v>
      </c>
      <c r="V11" s="265">
        <f>+F11*0.9</f>
        <v>17071432.271536499</v>
      </c>
      <c r="W11" s="222"/>
      <c r="X11" s="250"/>
    </row>
    <row r="12" spans="1:28" ht="18" x14ac:dyDescent="0.2">
      <c r="A12" s="267" t="s">
        <v>10</v>
      </c>
      <c r="B12" s="267"/>
      <c r="C12" s="268"/>
      <c r="D12" s="268"/>
      <c r="E12" s="268"/>
      <c r="F12" s="269">
        <f>SUM(F7:F11)</f>
        <v>141952715.37048447</v>
      </c>
      <c r="G12" s="268"/>
      <c r="H12" s="268"/>
      <c r="I12" s="268"/>
      <c r="J12" s="268"/>
      <c r="K12" s="268"/>
      <c r="L12" s="268"/>
      <c r="M12" s="268"/>
      <c r="N12" s="268"/>
      <c r="O12" s="268"/>
      <c r="P12" s="268"/>
      <c r="Q12" s="268"/>
      <c r="R12" s="270"/>
      <c r="S12" s="269">
        <f>SUM(S7:S11)</f>
        <v>3444196.9073482957</v>
      </c>
      <c r="T12" s="270"/>
      <c r="U12" s="270"/>
      <c r="V12" s="269">
        <f>SUM(V7:V11)</f>
        <v>82005005.963136196</v>
      </c>
      <c r="W12" s="269">
        <f>SUM(W7:W11)</f>
        <v>56503512.5</v>
      </c>
      <c r="X12" s="63"/>
    </row>
    <row r="13" spans="1:28" x14ac:dyDescent="0.2">
      <c r="A13" s="271" t="s">
        <v>206</v>
      </c>
      <c r="B13" s="45"/>
      <c r="C13" s="45"/>
      <c r="D13" s="45"/>
      <c r="E13" s="45"/>
      <c r="F13" s="45"/>
      <c r="G13" s="45"/>
      <c r="H13" s="45"/>
      <c r="I13" s="45"/>
      <c r="J13" s="45"/>
      <c r="K13" s="45"/>
      <c r="L13" s="45"/>
      <c r="M13" s="45"/>
      <c r="N13" s="45"/>
    </row>
    <row r="14" spans="1:28" x14ac:dyDescent="0.2">
      <c r="A14" s="271" t="s">
        <v>207</v>
      </c>
      <c r="B14" s="45"/>
      <c r="C14" s="45"/>
      <c r="D14" s="45"/>
      <c r="E14" s="45"/>
      <c r="F14" s="45"/>
      <c r="G14" s="45"/>
      <c r="H14" s="45"/>
      <c r="I14" s="45"/>
      <c r="J14" s="45"/>
      <c r="K14" s="45"/>
      <c r="L14" s="45"/>
      <c r="M14" s="45"/>
      <c r="N14" s="45"/>
    </row>
    <row r="15" spans="1:28" x14ac:dyDescent="0.2">
      <c r="A15" s="272" t="s">
        <v>208</v>
      </c>
      <c r="B15" s="49"/>
    </row>
    <row r="16" spans="1:28" x14ac:dyDescent="0.2">
      <c r="A16" s="49"/>
    </row>
    <row r="17" spans="1:8" x14ac:dyDescent="0.2">
      <c r="A17" s="49"/>
      <c r="H17" s="55"/>
    </row>
    <row r="18" spans="1:8" x14ac:dyDescent="0.2">
      <c r="A18" s="49"/>
    </row>
  </sheetData>
  <mergeCells count="19">
    <mergeCell ref="I5:J5"/>
    <mergeCell ref="A1:W1"/>
    <mergeCell ref="A2:W2"/>
    <mergeCell ref="A3:B3"/>
    <mergeCell ref="C3:Q3"/>
    <mergeCell ref="R3:S5"/>
    <mergeCell ref="T3:U5"/>
    <mergeCell ref="V3:V5"/>
    <mergeCell ref="W3:W5"/>
    <mergeCell ref="B5:B6"/>
    <mergeCell ref="C5:C6"/>
    <mergeCell ref="K5:L5"/>
    <mergeCell ref="M5:N5"/>
    <mergeCell ref="O5:Q5"/>
    <mergeCell ref="D5:D6"/>
    <mergeCell ref="E5:E6"/>
    <mergeCell ref="F5:F6"/>
    <mergeCell ref="G5:G6"/>
    <mergeCell ref="H5:H6"/>
  </mergeCells>
  <pageMargins left="0.19685039370078741" right="0.19685039370078741" top="0.74803149606299213" bottom="0.74803149606299213" header="0.31496062992125984" footer="0.31496062992125984"/>
  <pageSetup paperSize="9" scale="48"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5898-17C8-45D1-A9E3-E3598188FEBB}">
  <sheetPr>
    <tabColor rgb="FF92D050"/>
    <pageSetUpPr fitToPage="1"/>
  </sheetPr>
  <dimension ref="A1:V654"/>
  <sheetViews>
    <sheetView zoomScale="85" zoomScaleNormal="85" workbookViewId="0">
      <selection activeCell="E10" sqref="E10"/>
    </sheetView>
  </sheetViews>
  <sheetFormatPr baseColWidth="10" defaultColWidth="11.42578125" defaultRowHeight="12" x14ac:dyDescent="0.2"/>
  <cols>
    <col min="1" max="1" width="18.7109375" style="307" customWidth="1"/>
    <col min="2" max="2" width="27" style="307" customWidth="1"/>
    <col min="3" max="3" width="18.7109375" style="307" customWidth="1"/>
    <col min="4" max="4" width="26.7109375" style="307" customWidth="1"/>
    <col min="5" max="10" width="18.7109375" style="307" customWidth="1"/>
    <col min="11" max="11" width="17.28515625" style="342" customWidth="1"/>
    <col min="12" max="12" width="18.5703125" style="342" customWidth="1"/>
    <col min="13" max="13" width="12.140625" style="307" customWidth="1"/>
    <col min="14" max="15" width="17.28515625" style="342" customWidth="1"/>
    <col min="16" max="16" width="12.140625" style="307" customWidth="1"/>
    <col min="17" max="16384" width="11.42578125" style="307"/>
  </cols>
  <sheetData>
    <row r="1" spans="1:22" s="305" customFormat="1" ht="18" x14ac:dyDescent="0.2">
      <c r="A1" s="489" t="s">
        <v>257</v>
      </c>
      <c r="B1" s="490"/>
      <c r="C1" s="490"/>
      <c r="D1" s="490"/>
      <c r="E1" s="490"/>
      <c r="F1" s="490"/>
      <c r="G1" s="490"/>
      <c r="H1" s="490"/>
      <c r="I1" s="490"/>
      <c r="J1" s="490"/>
      <c r="K1" s="490"/>
      <c r="L1" s="490"/>
      <c r="M1" s="490"/>
      <c r="N1" s="490"/>
      <c r="O1" s="490"/>
      <c r="P1" s="490"/>
      <c r="Q1" s="490"/>
      <c r="R1" s="490"/>
    </row>
    <row r="2" spans="1:22" ht="32.25" customHeight="1" x14ac:dyDescent="0.2">
      <c r="A2" s="491" t="s">
        <v>343</v>
      </c>
      <c r="B2" s="492"/>
      <c r="C2" s="493"/>
      <c r="D2" s="494"/>
      <c r="E2" s="494"/>
      <c r="F2" s="494"/>
      <c r="G2" s="494"/>
      <c r="H2" s="494"/>
      <c r="I2" s="494"/>
      <c r="J2" s="494"/>
      <c r="K2" s="494"/>
      <c r="L2" s="494"/>
      <c r="M2" s="494"/>
      <c r="N2" s="494"/>
      <c r="O2" s="494"/>
      <c r="P2" s="494"/>
      <c r="Q2" s="494"/>
      <c r="R2" s="494"/>
      <c r="S2" s="306"/>
      <c r="T2" s="306"/>
      <c r="U2" s="306"/>
      <c r="V2" s="306"/>
    </row>
    <row r="3" spans="1:22" s="273" customFormat="1" ht="12.75" x14ac:dyDescent="0.2">
      <c r="A3" s="495" t="s">
        <v>146</v>
      </c>
      <c r="B3" s="495"/>
      <c r="C3" s="495"/>
      <c r="D3" s="495"/>
      <c r="E3" s="495"/>
      <c r="F3" s="495" t="s">
        <v>147</v>
      </c>
      <c r="G3" s="495"/>
      <c r="H3" s="495"/>
      <c r="I3" s="495"/>
      <c r="J3" s="495"/>
      <c r="K3" s="496" t="s">
        <v>240</v>
      </c>
      <c r="L3" s="496"/>
      <c r="M3" s="496"/>
      <c r="N3" s="496" t="s">
        <v>241</v>
      </c>
      <c r="O3" s="496"/>
      <c r="P3" s="496"/>
      <c r="Q3" s="495" t="s">
        <v>272</v>
      </c>
      <c r="R3" s="495"/>
    </row>
    <row r="4" spans="1:22" s="274" customFormat="1" ht="86.25" x14ac:dyDescent="0.25">
      <c r="A4" s="275" t="s">
        <v>138</v>
      </c>
      <c r="B4" s="275" t="s">
        <v>148</v>
      </c>
      <c r="C4" s="275" t="s">
        <v>149</v>
      </c>
      <c r="D4" s="275" t="s">
        <v>150</v>
      </c>
      <c r="E4" s="275" t="s">
        <v>151</v>
      </c>
      <c r="F4" s="275" t="s">
        <v>152</v>
      </c>
      <c r="G4" s="275" t="s">
        <v>153</v>
      </c>
      <c r="H4" s="275" t="s">
        <v>154</v>
      </c>
      <c r="I4" s="275" t="s">
        <v>155</v>
      </c>
      <c r="J4" s="275" t="s">
        <v>156</v>
      </c>
      <c r="K4" s="276" t="s">
        <v>157</v>
      </c>
      <c r="L4" s="276" t="s">
        <v>158</v>
      </c>
      <c r="M4" s="276" t="s">
        <v>159</v>
      </c>
      <c r="N4" s="276" t="s">
        <v>157</v>
      </c>
      <c r="O4" s="276" t="s">
        <v>158</v>
      </c>
      <c r="P4" s="276" t="s">
        <v>159</v>
      </c>
      <c r="Q4" s="276" t="s">
        <v>157</v>
      </c>
      <c r="R4" s="276" t="s">
        <v>274</v>
      </c>
    </row>
    <row r="5" spans="1:22" s="321" customFormat="1" ht="60" x14ac:dyDescent="0.25">
      <c r="A5" s="224"/>
      <c r="B5" s="224"/>
      <c r="C5" s="224" t="s">
        <v>160</v>
      </c>
      <c r="D5" s="308" t="s">
        <v>389</v>
      </c>
      <c r="E5" s="309">
        <v>10000</v>
      </c>
      <c r="F5" s="310" t="s">
        <v>390</v>
      </c>
      <c r="G5" s="308" t="s">
        <v>391</v>
      </c>
      <c r="H5" s="308" t="s">
        <v>392</v>
      </c>
      <c r="I5" s="308" t="s">
        <v>393</v>
      </c>
      <c r="J5" s="308" t="s">
        <v>394</v>
      </c>
      <c r="K5" s="308">
        <v>2</v>
      </c>
      <c r="L5" s="308">
        <v>12</v>
      </c>
      <c r="M5" s="309">
        <v>120000</v>
      </c>
      <c r="N5" s="308">
        <v>1</v>
      </c>
      <c r="O5" s="308">
        <v>6</v>
      </c>
      <c r="P5" s="309">
        <v>60000</v>
      </c>
      <c r="Q5" s="308">
        <v>1</v>
      </c>
      <c r="R5" s="308">
        <v>12</v>
      </c>
    </row>
    <row r="6" spans="1:22" s="321" customFormat="1" ht="36" x14ac:dyDescent="0.25">
      <c r="A6" s="224"/>
      <c r="B6" s="224"/>
      <c r="C6" s="224" t="s">
        <v>160</v>
      </c>
      <c r="D6" s="308" t="s">
        <v>395</v>
      </c>
      <c r="E6" s="309">
        <v>14300</v>
      </c>
      <c r="F6" s="310" t="s">
        <v>396</v>
      </c>
      <c r="G6" s="308" t="s">
        <v>397</v>
      </c>
      <c r="H6" s="308" t="s">
        <v>392</v>
      </c>
      <c r="I6" s="308" t="s">
        <v>398</v>
      </c>
      <c r="J6" s="308" t="s">
        <v>394</v>
      </c>
      <c r="K6" s="308">
        <v>2</v>
      </c>
      <c r="L6" s="308">
        <v>12</v>
      </c>
      <c r="M6" s="309">
        <v>171600</v>
      </c>
      <c r="N6" s="308">
        <v>1</v>
      </c>
      <c r="O6" s="308">
        <v>6</v>
      </c>
      <c r="P6" s="309">
        <v>85800</v>
      </c>
      <c r="Q6" s="308">
        <v>1</v>
      </c>
      <c r="R6" s="308">
        <v>12</v>
      </c>
    </row>
    <row r="7" spans="1:22" s="321" customFormat="1" ht="48" x14ac:dyDescent="0.25">
      <c r="A7" s="224"/>
      <c r="B7" s="224"/>
      <c r="C7" s="224" t="s">
        <v>160</v>
      </c>
      <c r="D7" s="308" t="s">
        <v>399</v>
      </c>
      <c r="E7" s="309">
        <v>15600</v>
      </c>
      <c r="F7" s="310" t="s">
        <v>400</v>
      </c>
      <c r="G7" s="308" t="s">
        <v>401</v>
      </c>
      <c r="H7" s="308" t="s">
        <v>392</v>
      </c>
      <c r="I7" s="308" t="s">
        <v>402</v>
      </c>
      <c r="J7" s="308" t="s">
        <v>394</v>
      </c>
      <c r="K7" s="308">
        <v>1</v>
      </c>
      <c r="L7" s="308">
        <v>2</v>
      </c>
      <c r="M7" s="309">
        <v>23920</v>
      </c>
      <c r="N7" s="308">
        <v>0</v>
      </c>
      <c r="O7" s="308">
        <v>0</v>
      </c>
      <c r="P7" s="309">
        <v>0</v>
      </c>
      <c r="Q7" s="308">
        <v>0</v>
      </c>
      <c r="R7" s="308">
        <v>0</v>
      </c>
    </row>
    <row r="8" spans="1:22" s="321" customFormat="1" ht="36" x14ac:dyDescent="0.25">
      <c r="A8" s="224"/>
      <c r="B8" s="224"/>
      <c r="C8" s="224" t="s">
        <v>160</v>
      </c>
      <c r="D8" s="308" t="s">
        <v>399</v>
      </c>
      <c r="E8" s="309">
        <v>10000</v>
      </c>
      <c r="F8" s="310" t="s">
        <v>403</v>
      </c>
      <c r="G8" s="308" t="s">
        <v>404</v>
      </c>
      <c r="H8" s="224" t="s">
        <v>405</v>
      </c>
      <c r="I8" s="308" t="s">
        <v>406</v>
      </c>
      <c r="J8" s="308" t="s">
        <v>407</v>
      </c>
      <c r="K8" s="308">
        <v>1</v>
      </c>
      <c r="L8" s="308">
        <v>1</v>
      </c>
      <c r="M8" s="309">
        <v>10000</v>
      </c>
      <c r="N8" s="308">
        <v>0</v>
      </c>
      <c r="O8" s="308">
        <v>0</v>
      </c>
      <c r="P8" s="309">
        <v>0</v>
      </c>
      <c r="Q8" s="308">
        <v>0</v>
      </c>
      <c r="R8" s="308">
        <v>0</v>
      </c>
    </row>
    <row r="9" spans="1:22" s="321" customFormat="1" ht="48" x14ac:dyDescent="0.25">
      <c r="A9" s="224"/>
      <c r="B9" s="224"/>
      <c r="C9" s="224" t="s">
        <v>160</v>
      </c>
      <c r="D9" s="311" t="s">
        <v>408</v>
      </c>
      <c r="E9" s="309">
        <v>10000</v>
      </c>
      <c r="F9" s="310">
        <v>45373187</v>
      </c>
      <c r="G9" s="312" t="s">
        <v>409</v>
      </c>
      <c r="H9" s="312" t="s">
        <v>410</v>
      </c>
      <c r="I9" s="312" t="s">
        <v>411</v>
      </c>
      <c r="J9" s="313" t="s">
        <v>412</v>
      </c>
      <c r="K9" s="308">
        <v>2</v>
      </c>
      <c r="L9" s="308">
        <v>12</v>
      </c>
      <c r="M9" s="309">
        <v>120000</v>
      </c>
      <c r="N9" s="308">
        <v>1</v>
      </c>
      <c r="O9" s="308">
        <v>5</v>
      </c>
      <c r="P9" s="309">
        <v>50000</v>
      </c>
      <c r="Q9" s="308">
        <v>0</v>
      </c>
      <c r="R9" s="308">
        <v>0</v>
      </c>
    </row>
    <row r="10" spans="1:22" s="321" customFormat="1" ht="48" x14ac:dyDescent="0.25">
      <c r="A10" s="224"/>
      <c r="B10" s="224"/>
      <c r="C10" s="224" t="s">
        <v>160</v>
      </c>
      <c r="D10" s="314" t="s">
        <v>413</v>
      </c>
      <c r="E10" s="309">
        <v>10500</v>
      </c>
      <c r="F10" s="310" t="s">
        <v>414</v>
      </c>
      <c r="G10" s="312" t="s">
        <v>415</v>
      </c>
      <c r="H10" s="312" t="s">
        <v>416</v>
      </c>
      <c r="I10" s="312" t="s">
        <v>417</v>
      </c>
      <c r="J10" s="313" t="s">
        <v>418</v>
      </c>
      <c r="K10" s="308">
        <v>2</v>
      </c>
      <c r="L10" s="308">
        <v>12</v>
      </c>
      <c r="M10" s="309">
        <v>126000</v>
      </c>
      <c r="N10" s="308">
        <v>1</v>
      </c>
      <c r="O10" s="308">
        <v>6</v>
      </c>
      <c r="P10" s="309">
        <v>63000</v>
      </c>
      <c r="Q10" s="308">
        <v>1</v>
      </c>
      <c r="R10" s="308">
        <v>12</v>
      </c>
    </row>
    <row r="11" spans="1:22" s="321" customFormat="1" ht="36" x14ac:dyDescent="0.25">
      <c r="A11" s="224"/>
      <c r="B11" s="224"/>
      <c r="C11" s="224" t="s">
        <v>160</v>
      </c>
      <c r="D11" s="315" t="s">
        <v>419</v>
      </c>
      <c r="E11" s="309">
        <v>15600</v>
      </c>
      <c r="F11" s="310" t="s">
        <v>420</v>
      </c>
      <c r="G11" s="312" t="s">
        <v>421</v>
      </c>
      <c r="H11" s="312" t="s">
        <v>392</v>
      </c>
      <c r="I11" s="312" t="s">
        <v>398</v>
      </c>
      <c r="J11" s="313" t="s">
        <v>394</v>
      </c>
      <c r="K11" s="308">
        <v>1</v>
      </c>
      <c r="L11" s="308">
        <v>2</v>
      </c>
      <c r="M11" s="309">
        <v>23400</v>
      </c>
      <c r="N11" s="308">
        <v>0</v>
      </c>
      <c r="O11" s="308">
        <v>0</v>
      </c>
      <c r="P11" s="309">
        <v>0</v>
      </c>
      <c r="Q11" s="308">
        <v>0</v>
      </c>
      <c r="R11" s="308">
        <v>0</v>
      </c>
    </row>
    <row r="12" spans="1:22" s="321" customFormat="1" ht="48" x14ac:dyDescent="0.25">
      <c r="A12" s="224"/>
      <c r="B12" s="224"/>
      <c r="C12" s="224" t="s">
        <v>160</v>
      </c>
      <c r="D12" s="311" t="s">
        <v>422</v>
      </c>
      <c r="E12" s="309">
        <v>13000</v>
      </c>
      <c r="F12" s="310" t="s">
        <v>423</v>
      </c>
      <c r="G12" s="312" t="s">
        <v>424</v>
      </c>
      <c r="H12" s="312" t="s">
        <v>425</v>
      </c>
      <c r="I12" s="312" t="s">
        <v>426</v>
      </c>
      <c r="J12" s="313" t="s">
        <v>427</v>
      </c>
      <c r="K12" s="308">
        <v>2</v>
      </c>
      <c r="L12" s="308">
        <v>12</v>
      </c>
      <c r="M12" s="309">
        <v>156000</v>
      </c>
      <c r="N12" s="308">
        <v>1</v>
      </c>
      <c r="O12" s="308">
        <v>6</v>
      </c>
      <c r="P12" s="309">
        <v>78000</v>
      </c>
      <c r="Q12" s="308">
        <v>1</v>
      </c>
      <c r="R12" s="308">
        <v>12</v>
      </c>
    </row>
    <row r="13" spans="1:22" s="321" customFormat="1" ht="36" x14ac:dyDescent="0.25">
      <c r="A13" s="224"/>
      <c r="B13" s="224"/>
      <c r="C13" s="224" t="s">
        <v>160</v>
      </c>
      <c r="D13" s="314" t="s">
        <v>428</v>
      </c>
      <c r="E13" s="309">
        <v>11500</v>
      </c>
      <c r="F13" s="310">
        <v>45829910</v>
      </c>
      <c r="G13" s="312" t="s">
        <v>429</v>
      </c>
      <c r="H13" s="312" t="s">
        <v>392</v>
      </c>
      <c r="I13" s="312" t="s">
        <v>398</v>
      </c>
      <c r="J13" s="313" t="s">
        <v>394</v>
      </c>
      <c r="K13" s="308">
        <v>2</v>
      </c>
      <c r="L13" s="308">
        <v>12</v>
      </c>
      <c r="M13" s="309">
        <v>138000</v>
      </c>
      <c r="N13" s="308">
        <v>1</v>
      </c>
      <c r="O13" s="308">
        <v>6</v>
      </c>
      <c r="P13" s="309">
        <v>69000</v>
      </c>
      <c r="Q13" s="308">
        <v>1</v>
      </c>
      <c r="R13" s="308">
        <v>12</v>
      </c>
    </row>
    <row r="14" spans="1:22" s="321" customFormat="1" ht="72" x14ac:dyDescent="0.25">
      <c r="A14" s="224"/>
      <c r="B14" s="224"/>
      <c r="C14" s="224" t="s">
        <v>160</v>
      </c>
      <c r="D14" s="312" t="s">
        <v>430</v>
      </c>
      <c r="E14" s="309">
        <v>15600</v>
      </c>
      <c r="F14" s="310" t="s">
        <v>431</v>
      </c>
      <c r="G14" s="312" t="s">
        <v>432</v>
      </c>
      <c r="H14" s="312" t="s">
        <v>392</v>
      </c>
      <c r="I14" s="312" t="s">
        <v>398</v>
      </c>
      <c r="J14" s="313" t="s">
        <v>394</v>
      </c>
      <c r="K14" s="308">
        <v>2</v>
      </c>
      <c r="L14" s="308">
        <v>12</v>
      </c>
      <c r="M14" s="309">
        <v>187200</v>
      </c>
      <c r="N14" s="308">
        <v>1</v>
      </c>
      <c r="O14" s="308">
        <v>6</v>
      </c>
      <c r="P14" s="309">
        <v>78000</v>
      </c>
      <c r="Q14" s="308">
        <v>1</v>
      </c>
      <c r="R14" s="308">
        <v>12</v>
      </c>
    </row>
    <row r="15" spans="1:22" s="321" customFormat="1" ht="144" x14ac:dyDescent="0.25">
      <c r="A15" s="224"/>
      <c r="B15" s="224"/>
      <c r="C15" s="224" t="s">
        <v>160</v>
      </c>
      <c r="D15" s="312" t="s">
        <v>433</v>
      </c>
      <c r="E15" s="309">
        <v>14000</v>
      </c>
      <c r="F15" s="310">
        <v>40686009</v>
      </c>
      <c r="G15" s="312" t="s">
        <v>434</v>
      </c>
      <c r="H15" s="312" t="s">
        <v>392</v>
      </c>
      <c r="I15" s="312" t="s">
        <v>435</v>
      </c>
      <c r="J15" s="313" t="s">
        <v>436</v>
      </c>
      <c r="K15" s="308">
        <v>2</v>
      </c>
      <c r="L15" s="308">
        <v>12</v>
      </c>
      <c r="M15" s="309">
        <v>168000</v>
      </c>
      <c r="N15" s="308">
        <v>1</v>
      </c>
      <c r="O15" s="308">
        <v>6</v>
      </c>
      <c r="P15" s="309">
        <v>84000</v>
      </c>
      <c r="Q15" s="308">
        <v>1</v>
      </c>
      <c r="R15" s="308">
        <v>12</v>
      </c>
    </row>
    <row r="16" spans="1:22" s="321" customFormat="1" ht="36" x14ac:dyDescent="0.25">
      <c r="A16" s="224"/>
      <c r="B16" s="224"/>
      <c r="C16" s="224" t="s">
        <v>160</v>
      </c>
      <c r="D16" s="224" t="s">
        <v>437</v>
      </c>
      <c r="E16" s="309">
        <v>15600</v>
      </c>
      <c r="F16" s="310" t="s">
        <v>438</v>
      </c>
      <c r="G16" s="312" t="s">
        <v>439</v>
      </c>
      <c r="H16" s="312" t="s">
        <v>392</v>
      </c>
      <c r="I16" s="312" t="s">
        <v>398</v>
      </c>
      <c r="J16" s="308" t="s">
        <v>394</v>
      </c>
      <c r="K16" s="308">
        <v>1</v>
      </c>
      <c r="L16" s="308">
        <v>3</v>
      </c>
      <c r="M16" s="309">
        <v>40040</v>
      </c>
      <c r="N16" s="308">
        <v>1</v>
      </c>
      <c r="O16" s="308">
        <v>6</v>
      </c>
      <c r="P16" s="309">
        <v>93600</v>
      </c>
      <c r="Q16" s="308">
        <v>1</v>
      </c>
      <c r="R16" s="308">
        <v>12</v>
      </c>
    </row>
    <row r="17" spans="1:18" s="321" customFormat="1" ht="48" x14ac:dyDescent="0.25">
      <c r="A17" s="224"/>
      <c r="B17" s="224"/>
      <c r="C17" s="224" t="s">
        <v>440</v>
      </c>
      <c r="D17" s="224" t="s">
        <v>437</v>
      </c>
      <c r="E17" s="309">
        <v>25000</v>
      </c>
      <c r="F17" s="310" t="s">
        <v>441</v>
      </c>
      <c r="G17" s="312" t="s">
        <v>442</v>
      </c>
      <c r="H17" s="312" t="s">
        <v>443</v>
      </c>
      <c r="I17" s="312" t="s">
        <v>444</v>
      </c>
      <c r="J17" s="308" t="s">
        <v>445</v>
      </c>
      <c r="K17" s="308">
        <v>0</v>
      </c>
      <c r="L17" s="308">
        <v>0</v>
      </c>
      <c r="M17" s="309">
        <v>0</v>
      </c>
      <c r="N17" s="308">
        <v>1</v>
      </c>
      <c r="O17" s="308">
        <v>1</v>
      </c>
      <c r="P17" s="316">
        <v>23333.33</v>
      </c>
      <c r="Q17" s="308">
        <v>0</v>
      </c>
      <c r="R17" s="308">
        <v>0</v>
      </c>
    </row>
    <row r="18" spans="1:18" s="321" customFormat="1" ht="48" x14ac:dyDescent="0.25">
      <c r="A18" s="224"/>
      <c r="B18" s="224"/>
      <c r="C18" s="224" t="s">
        <v>440</v>
      </c>
      <c r="D18" s="308" t="s">
        <v>399</v>
      </c>
      <c r="E18" s="309">
        <v>16000</v>
      </c>
      <c r="F18" s="310" t="s">
        <v>400</v>
      </c>
      <c r="G18" s="308" t="s">
        <v>401</v>
      </c>
      <c r="H18" s="308" t="s">
        <v>392</v>
      </c>
      <c r="I18" s="308" t="s">
        <v>402</v>
      </c>
      <c r="J18" s="308" t="s">
        <v>394</v>
      </c>
      <c r="K18" s="308">
        <v>1</v>
      </c>
      <c r="L18" s="308">
        <v>2</v>
      </c>
      <c r="M18" s="309">
        <v>28266.67</v>
      </c>
      <c r="N18" s="308">
        <v>0</v>
      </c>
      <c r="O18" s="308">
        <v>0</v>
      </c>
      <c r="P18" s="309">
        <v>0</v>
      </c>
      <c r="Q18" s="308">
        <v>0</v>
      </c>
      <c r="R18" s="308">
        <v>0</v>
      </c>
    </row>
    <row r="19" spans="1:18" s="321" customFormat="1" ht="36" x14ac:dyDescent="0.25">
      <c r="A19" s="224"/>
      <c r="B19" s="224"/>
      <c r="C19" s="224" t="s">
        <v>440</v>
      </c>
      <c r="D19" s="308" t="s">
        <v>399</v>
      </c>
      <c r="E19" s="309">
        <v>20500</v>
      </c>
      <c r="F19" s="310" t="s">
        <v>403</v>
      </c>
      <c r="G19" s="308" t="s">
        <v>404</v>
      </c>
      <c r="H19" s="224" t="s">
        <v>405</v>
      </c>
      <c r="I19" s="308" t="s">
        <v>406</v>
      </c>
      <c r="J19" s="308" t="s">
        <v>407</v>
      </c>
      <c r="K19" s="308">
        <v>1</v>
      </c>
      <c r="L19" s="308">
        <v>3</v>
      </c>
      <c r="M19" s="309">
        <v>57400</v>
      </c>
      <c r="N19" s="308">
        <v>1</v>
      </c>
      <c r="O19" s="308">
        <v>3</v>
      </c>
      <c r="P19" s="316">
        <v>61500</v>
      </c>
      <c r="Q19" s="308">
        <v>0</v>
      </c>
      <c r="R19" s="308">
        <v>0</v>
      </c>
    </row>
    <row r="20" spans="1:18" s="321" customFormat="1" ht="72" x14ac:dyDescent="0.25">
      <c r="A20" s="224"/>
      <c r="B20" s="224"/>
      <c r="C20" s="224" t="s">
        <v>440</v>
      </c>
      <c r="D20" s="308" t="s">
        <v>437</v>
      </c>
      <c r="E20" s="309">
        <v>20500</v>
      </c>
      <c r="F20" s="310">
        <v>40885285</v>
      </c>
      <c r="G20" s="308" t="s">
        <v>446</v>
      </c>
      <c r="H20" s="308" t="s">
        <v>392</v>
      </c>
      <c r="I20" s="308" t="s">
        <v>447</v>
      </c>
      <c r="J20" s="308" t="s">
        <v>394</v>
      </c>
      <c r="K20" s="308">
        <v>1</v>
      </c>
      <c r="L20" s="308">
        <v>10</v>
      </c>
      <c r="M20" s="309">
        <v>198850</v>
      </c>
      <c r="N20" s="308">
        <v>1</v>
      </c>
      <c r="O20" s="308">
        <v>6</v>
      </c>
      <c r="P20" s="316">
        <v>123000</v>
      </c>
      <c r="Q20" s="308">
        <v>1</v>
      </c>
      <c r="R20" s="308">
        <v>12</v>
      </c>
    </row>
    <row r="21" spans="1:18" s="321" customFormat="1" ht="96" x14ac:dyDescent="0.25">
      <c r="A21" s="224"/>
      <c r="B21" s="224"/>
      <c r="C21" s="224" t="s">
        <v>440</v>
      </c>
      <c r="D21" s="308" t="s">
        <v>448</v>
      </c>
      <c r="E21" s="309">
        <v>20500</v>
      </c>
      <c r="F21" s="310" t="s">
        <v>449</v>
      </c>
      <c r="G21" s="308" t="s">
        <v>450</v>
      </c>
      <c r="H21" s="308" t="s">
        <v>451</v>
      </c>
      <c r="I21" s="308" t="s">
        <v>452</v>
      </c>
      <c r="J21" s="308" t="s">
        <v>453</v>
      </c>
      <c r="K21" s="308">
        <v>1</v>
      </c>
      <c r="L21" s="308">
        <v>12</v>
      </c>
      <c r="M21" s="309">
        <v>246000</v>
      </c>
      <c r="N21" s="308">
        <v>1</v>
      </c>
      <c r="O21" s="308">
        <v>6</v>
      </c>
      <c r="P21" s="316">
        <v>123000</v>
      </c>
      <c r="Q21" s="308">
        <v>1</v>
      </c>
      <c r="R21" s="308">
        <v>12</v>
      </c>
    </row>
    <row r="22" spans="1:18" s="321" customFormat="1" ht="36" x14ac:dyDescent="0.25">
      <c r="A22" s="224"/>
      <c r="B22" s="224"/>
      <c r="C22" s="224" t="s">
        <v>440</v>
      </c>
      <c r="D22" s="308" t="s">
        <v>454</v>
      </c>
      <c r="E22" s="309">
        <v>20500</v>
      </c>
      <c r="F22" s="310" t="s">
        <v>455</v>
      </c>
      <c r="G22" s="308" t="s">
        <v>456</v>
      </c>
      <c r="H22" s="308" t="s">
        <v>392</v>
      </c>
      <c r="I22" s="308" t="s">
        <v>398</v>
      </c>
      <c r="J22" s="308" t="s">
        <v>394</v>
      </c>
      <c r="K22" s="308">
        <v>1</v>
      </c>
      <c r="L22" s="308">
        <v>1</v>
      </c>
      <c r="M22" s="309">
        <v>20500</v>
      </c>
      <c r="N22" s="308">
        <v>1</v>
      </c>
      <c r="O22" s="308">
        <v>6</v>
      </c>
      <c r="P22" s="316">
        <v>123000</v>
      </c>
      <c r="Q22" s="308">
        <v>1</v>
      </c>
      <c r="R22" s="308">
        <v>12</v>
      </c>
    </row>
    <row r="23" spans="1:18" s="321" customFormat="1" ht="120" x14ac:dyDescent="0.25">
      <c r="A23" s="224"/>
      <c r="B23" s="224"/>
      <c r="C23" s="224" t="s">
        <v>440</v>
      </c>
      <c r="D23" s="308" t="s">
        <v>457</v>
      </c>
      <c r="E23" s="309">
        <v>25000</v>
      </c>
      <c r="F23" s="310" t="s">
        <v>458</v>
      </c>
      <c r="G23" s="308" t="s">
        <v>459</v>
      </c>
      <c r="H23" s="308" t="s">
        <v>443</v>
      </c>
      <c r="I23" s="308" t="s">
        <v>460</v>
      </c>
      <c r="J23" s="308" t="s">
        <v>445</v>
      </c>
      <c r="K23" s="308">
        <v>1</v>
      </c>
      <c r="L23" s="308">
        <v>12</v>
      </c>
      <c r="M23" s="309">
        <v>300000</v>
      </c>
      <c r="N23" s="308">
        <v>1</v>
      </c>
      <c r="O23" s="308">
        <v>6</v>
      </c>
      <c r="P23" s="316">
        <v>150000</v>
      </c>
      <c r="Q23" s="308">
        <v>1</v>
      </c>
      <c r="R23" s="308">
        <v>12</v>
      </c>
    </row>
    <row r="24" spans="1:18" s="321" customFormat="1" ht="36" x14ac:dyDescent="0.25">
      <c r="A24" s="224"/>
      <c r="B24" s="224"/>
      <c r="C24" s="224" t="s">
        <v>440</v>
      </c>
      <c r="D24" s="308" t="s">
        <v>419</v>
      </c>
      <c r="E24" s="309">
        <v>18250</v>
      </c>
      <c r="F24" s="310" t="s">
        <v>420</v>
      </c>
      <c r="G24" s="308" t="s">
        <v>421</v>
      </c>
      <c r="H24" s="308" t="s">
        <v>392</v>
      </c>
      <c r="I24" s="308" t="s">
        <v>398</v>
      </c>
      <c r="J24" s="308" t="s">
        <v>394</v>
      </c>
      <c r="K24" s="308">
        <v>2</v>
      </c>
      <c r="L24" s="308">
        <v>7</v>
      </c>
      <c r="M24" s="309">
        <v>113758.33</v>
      </c>
      <c r="N24" s="308">
        <v>0</v>
      </c>
      <c r="O24" s="308">
        <v>0</v>
      </c>
      <c r="P24" s="316">
        <v>0</v>
      </c>
      <c r="Q24" s="308">
        <v>0</v>
      </c>
      <c r="R24" s="308">
        <v>0</v>
      </c>
    </row>
    <row r="25" spans="1:18" s="321" customFormat="1" ht="60" x14ac:dyDescent="0.25">
      <c r="A25" s="224"/>
      <c r="B25" s="224"/>
      <c r="C25" s="224" t="s">
        <v>440</v>
      </c>
      <c r="D25" s="308" t="s">
        <v>454</v>
      </c>
      <c r="E25" s="309">
        <v>20500</v>
      </c>
      <c r="F25" s="310" t="s">
        <v>461</v>
      </c>
      <c r="G25" s="308" t="s">
        <v>462</v>
      </c>
      <c r="H25" s="308" t="s">
        <v>392</v>
      </c>
      <c r="I25" s="308" t="s">
        <v>463</v>
      </c>
      <c r="J25" s="308" t="s">
        <v>394</v>
      </c>
      <c r="K25" s="308">
        <v>1</v>
      </c>
      <c r="L25" s="308">
        <v>10</v>
      </c>
      <c r="M25" s="309">
        <v>205000</v>
      </c>
      <c r="N25" s="308">
        <v>0</v>
      </c>
      <c r="O25" s="308">
        <v>0</v>
      </c>
      <c r="P25" s="316">
        <v>0</v>
      </c>
      <c r="Q25" s="308">
        <v>0</v>
      </c>
      <c r="R25" s="308">
        <v>0</v>
      </c>
    </row>
    <row r="26" spans="1:18" s="321" customFormat="1" ht="60" x14ac:dyDescent="0.25">
      <c r="A26" s="224"/>
      <c r="B26" s="224"/>
      <c r="C26" s="224" t="s">
        <v>440</v>
      </c>
      <c r="D26" s="224" t="s">
        <v>419</v>
      </c>
      <c r="E26" s="309">
        <v>18250</v>
      </c>
      <c r="F26" s="310" t="s">
        <v>464</v>
      </c>
      <c r="G26" s="308" t="s">
        <v>465</v>
      </c>
      <c r="H26" s="308" t="s">
        <v>392</v>
      </c>
      <c r="I26" s="308" t="s">
        <v>466</v>
      </c>
      <c r="J26" s="308" t="s">
        <v>394</v>
      </c>
      <c r="K26" s="308">
        <v>0</v>
      </c>
      <c r="L26" s="308">
        <v>0</v>
      </c>
      <c r="M26" s="309">
        <v>0</v>
      </c>
      <c r="N26" s="308">
        <v>1</v>
      </c>
      <c r="O26" s="308">
        <v>5</v>
      </c>
      <c r="P26" s="316">
        <v>89425</v>
      </c>
      <c r="Q26" s="308">
        <v>1</v>
      </c>
      <c r="R26" s="308">
        <v>12</v>
      </c>
    </row>
    <row r="27" spans="1:18" s="321" customFormat="1" ht="84" x14ac:dyDescent="0.25">
      <c r="A27" s="224"/>
      <c r="B27" s="224"/>
      <c r="C27" s="224" t="s">
        <v>440</v>
      </c>
      <c r="D27" s="308" t="s">
        <v>467</v>
      </c>
      <c r="E27" s="309">
        <v>25000</v>
      </c>
      <c r="F27" s="310" t="s">
        <v>468</v>
      </c>
      <c r="G27" s="308" t="s">
        <v>469</v>
      </c>
      <c r="H27" s="308" t="s">
        <v>392</v>
      </c>
      <c r="I27" s="308" t="s">
        <v>470</v>
      </c>
      <c r="J27" s="308" t="s">
        <v>394</v>
      </c>
      <c r="K27" s="308">
        <v>1</v>
      </c>
      <c r="L27" s="308">
        <v>12</v>
      </c>
      <c r="M27" s="309">
        <v>300000</v>
      </c>
      <c r="N27" s="308">
        <v>1</v>
      </c>
      <c r="O27" s="308">
        <v>6</v>
      </c>
      <c r="P27" s="316">
        <v>150000</v>
      </c>
      <c r="Q27" s="308">
        <v>1</v>
      </c>
      <c r="R27" s="308">
        <v>12</v>
      </c>
    </row>
    <row r="28" spans="1:18" s="321" customFormat="1" ht="22.5" x14ac:dyDescent="0.25">
      <c r="A28" s="317" t="s">
        <v>471</v>
      </c>
      <c r="B28" s="317" t="s">
        <v>472</v>
      </c>
      <c r="C28" s="317" t="s">
        <v>161</v>
      </c>
      <c r="D28" s="317" t="s">
        <v>473</v>
      </c>
      <c r="E28" s="318">
        <v>2400</v>
      </c>
      <c r="F28" s="319">
        <v>40970909</v>
      </c>
      <c r="G28" s="317" t="s">
        <v>474</v>
      </c>
      <c r="H28" s="317" t="s">
        <v>475</v>
      </c>
      <c r="I28" s="317" t="s">
        <v>476</v>
      </c>
      <c r="J28" s="317" t="s">
        <v>476</v>
      </c>
      <c r="K28" s="320">
        <v>6</v>
      </c>
      <c r="L28" s="320">
        <v>12</v>
      </c>
      <c r="M28" s="318">
        <v>28800</v>
      </c>
      <c r="N28" s="320">
        <v>1</v>
      </c>
      <c r="O28" s="320">
        <v>6</v>
      </c>
      <c r="P28" s="318">
        <v>14400</v>
      </c>
      <c r="Q28" s="308">
        <v>1</v>
      </c>
      <c r="R28" s="308">
        <v>12</v>
      </c>
    </row>
    <row r="29" spans="1:18" s="321" customFormat="1" ht="22.5" x14ac:dyDescent="0.25">
      <c r="A29" s="317" t="s">
        <v>471</v>
      </c>
      <c r="B29" s="317" t="s">
        <v>472</v>
      </c>
      <c r="C29" s="317" t="s">
        <v>161</v>
      </c>
      <c r="D29" s="317" t="s">
        <v>477</v>
      </c>
      <c r="E29" s="318">
        <v>3906.25</v>
      </c>
      <c r="F29" s="319">
        <v>74037815</v>
      </c>
      <c r="G29" s="317" t="s">
        <v>478</v>
      </c>
      <c r="H29" s="317" t="s">
        <v>392</v>
      </c>
      <c r="I29" s="317" t="s">
        <v>479</v>
      </c>
      <c r="J29" s="317" t="s">
        <v>479</v>
      </c>
      <c r="K29" s="320">
        <v>4</v>
      </c>
      <c r="L29" s="320">
        <v>8</v>
      </c>
      <c r="M29" s="318">
        <v>31250</v>
      </c>
      <c r="N29" s="320">
        <v>1</v>
      </c>
      <c r="O29" s="320">
        <v>6</v>
      </c>
      <c r="P29" s="318">
        <v>23437.5</v>
      </c>
      <c r="Q29" s="308">
        <v>1</v>
      </c>
      <c r="R29" s="308">
        <v>12</v>
      </c>
    </row>
    <row r="30" spans="1:18" s="321" customFormat="1" ht="22.5" x14ac:dyDescent="0.25">
      <c r="A30" s="317" t="s">
        <v>471</v>
      </c>
      <c r="B30" s="317" t="s">
        <v>472</v>
      </c>
      <c r="C30" s="317" t="s">
        <v>161</v>
      </c>
      <c r="D30" s="317" t="s">
        <v>480</v>
      </c>
      <c r="E30" s="318">
        <v>4882.8100000000004</v>
      </c>
      <c r="F30" s="319">
        <v>45626110</v>
      </c>
      <c r="G30" s="317" t="s">
        <v>481</v>
      </c>
      <c r="H30" s="317" t="s">
        <v>482</v>
      </c>
      <c r="I30" s="317" t="s">
        <v>479</v>
      </c>
      <c r="J30" s="317" t="s">
        <v>479</v>
      </c>
      <c r="K30" s="320">
        <v>6</v>
      </c>
      <c r="L30" s="320">
        <v>12</v>
      </c>
      <c r="M30" s="318">
        <v>58593.72</v>
      </c>
      <c r="N30" s="320">
        <v>1</v>
      </c>
      <c r="O30" s="320">
        <v>6</v>
      </c>
      <c r="P30" s="318">
        <v>29296.86</v>
      </c>
      <c r="Q30" s="308">
        <v>1</v>
      </c>
      <c r="R30" s="308">
        <v>12</v>
      </c>
    </row>
    <row r="31" spans="1:18" s="321" customFormat="1" ht="22.5" x14ac:dyDescent="0.25">
      <c r="A31" s="317" t="s">
        <v>471</v>
      </c>
      <c r="B31" s="317" t="s">
        <v>472</v>
      </c>
      <c r="C31" s="317" t="s">
        <v>161</v>
      </c>
      <c r="D31" s="317" t="s">
        <v>483</v>
      </c>
      <c r="E31" s="318">
        <v>6250</v>
      </c>
      <c r="F31" s="322" t="s">
        <v>484</v>
      </c>
      <c r="G31" s="317" t="s">
        <v>485</v>
      </c>
      <c r="H31" s="317" t="s">
        <v>486</v>
      </c>
      <c r="I31" s="317" t="s">
        <v>479</v>
      </c>
      <c r="J31" s="317" t="s">
        <v>479</v>
      </c>
      <c r="K31" s="320">
        <v>6</v>
      </c>
      <c r="L31" s="320">
        <v>12</v>
      </c>
      <c r="M31" s="318">
        <v>75000</v>
      </c>
      <c r="N31" s="320">
        <v>1</v>
      </c>
      <c r="O31" s="320">
        <v>6</v>
      </c>
      <c r="P31" s="318">
        <v>37500</v>
      </c>
      <c r="Q31" s="308">
        <v>1</v>
      </c>
      <c r="R31" s="308">
        <v>12</v>
      </c>
    </row>
    <row r="32" spans="1:18" s="321" customFormat="1" ht="22.5" x14ac:dyDescent="0.25">
      <c r="A32" s="317" t="s">
        <v>471</v>
      </c>
      <c r="B32" s="317" t="s">
        <v>472</v>
      </c>
      <c r="C32" s="317" t="s">
        <v>161</v>
      </c>
      <c r="D32" s="317" t="s">
        <v>487</v>
      </c>
      <c r="E32" s="318">
        <v>5400</v>
      </c>
      <c r="F32" s="319">
        <v>44487924</v>
      </c>
      <c r="G32" s="317" t="s">
        <v>488</v>
      </c>
      <c r="H32" s="317" t="s">
        <v>489</v>
      </c>
      <c r="I32" s="317" t="s">
        <v>479</v>
      </c>
      <c r="J32" s="317" t="s">
        <v>479</v>
      </c>
      <c r="K32" s="320">
        <v>6</v>
      </c>
      <c r="L32" s="320">
        <v>12</v>
      </c>
      <c r="M32" s="318">
        <v>64800</v>
      </c>
      <c r="N32" s="320">
        <v>1</v>
      </c>
      <c r="O32" s="320">
        <v>6</v>
      </c>
      <c r="P32" s="318">
        <v>32400</v>
      </c>
      <c r="Q32" s="308">
        <v>1</v>
      </c>
      <c r="R32" s="308">
        <v>12</v>
      </c>
    </row>
    <row r="33" spans="1:18" s="321" customFormat="1" ht="22.5" x14ac:dyDescent="0.25">
      <c r="A33" s="317" t="s">
        <v>471</v>
      </c>
      <c r="B33" s="317" t="s">
        <v>472</v>
      </c>
      <c r="C33" s="317" t="s">
        <v>161</v>
      </c>
      <c r="D33" s="317" t="s">
        <v>490</v>
      </c>
      <c r="E33" s="318">
        <v>2800</v>
      </c>
      <c r="F33" s="319">
        <v>10362379</v>
      </c>
      <c r="G33" s="317" t="s">
        <v>491</v>
      </c>
      <c r="H33" s="317" t="s">
        <v>492</v>
      </c>
      <c r="I33" s="317" t="s">
        <v>493</v>
      </c>
      <c r="J33" s="317" t="s">
        <v>493</v>
      </c>
      <c r="K33" s="320">
        <v>6</v>
      </c>
      <c r="L33" s="320">
        <v>12</v>
      </c>
      <c r="M33" s="318">
        <v>33600</v>
      </c>
      <c r="N33" s="320">
        <v>1</v>
      </c>
      <c r="O33" s="320">
        <v>6</v>
      </c>
      <c r="P33" s="318">
        <v>16800</v>
      </c>
      <c r="Q33" s="308">
        <v>1</v>
      </c>
      <c r="R33" s="308">
        <v>12</v>
      </c>
    </row>
    <row r="34" spans="1:18" s="321" customFormat="1" ht="22.5" x14ac:dyDescent="0.25">
      <c r="A34" s="317" t="s">
        <v>471</v>
      </c>
      <c r="B34" s="317" t="s">
        <v>472</v>
      </c>
      <c r="C34" s="317" t="s">
        <v>161</v>
      </c>
      <c r="D34" s="317" t="s">
        <v>494</v>
      </c>
      <c r="E34" s="318">
        <v>3000</v>
      </c>
      <c r="F34" s="319">
        <v>25609068</v>
      </c>
      <c r="G34" s="317" t="s">
        <v>495</v>
      </c>
      <c r="H34" s="317" t="s">
        <v>496</v>
      </c>
      <c r="I34" s="317" t="s">
        <v>497</v>
      </c>
      <c r="J34" s="317" t="s">
        <v>497</v>
      </c>
      <c r="K34" s="320">
        <v>6</v>
      </c>
      <c r="L34" s="320">
        <v>12</v>
      </c>
      <c r="M34" s="318">
        <v>36000</v>
      </c>
      <c r="N34" s="320">
        <v>1</v>
      </c>
      <c r="O34" s="320">
        <v>6</v>
      </c>
      <c r="P34" s="318">
        <v>18000</v>
      </c>
      <c r="Q34" s="308">
        <v>1</v>
      </c>
      <c r="R34" s="308">
        <v>12</v>
      </c>
    </row>
    <row r="35" spans="1:18" s="321" customFormat="1" ht="22.5" x14ac:dyDescent="0.25">
      <c r="A35" s="317" t="s">
        <v>471</v>
      </c>
      <c r="B35" s="317" t="s">
        <v>472</v>
      </c>
      <c r="C35" s="317" t="s">
        <v>161</v>
      </c>
      <c r="D35" s="317" t="s">
        <v>498</v>
      </c>
      <c r="E35" s="318">
        <v>5100</v>
      </c>
      <c r="F35" s="319">
        <v>25793204</v>
      </c>
      <c r="G35" s="317" t="s">
        <v>499</v>
      </c>
      <c r="H35" s="317" t="s">
        <v>500</v>
      </c>
      <c r="I35" s="317" t="s">
        <v>479</v>
      </c>
      <c r="J35" s="317" t="s">
        <v>479</v>
      </c>
      <c r="K35" s="320">
        <v>6</v>
      </c>
      <c r="L35" s="320">
        <v>12</v>
      </c>
      <c r="M35" s="318">
        <v>61200</v>
      </c>
      <c r="N35" s="320">
        <v>1</v>
      </c>
      <c r="O35" s="320">
        <v>6</v>
      </c>
      <c r="P35" s="318">
        <v>30600</v>
      </c>
      <c r="Q35" s="308">
        <v>1</v>
      </c>
      <c r="R35" s="308">
        <v>12</v>
      </c>
    </row>
    <row r="36" spans="1:18" s="321" customFormat="1" ht="22.5" x14ac:dyDescent="0.25">
      <c r="A36" s="317" t="s">
        <v>471</v>
      </c>
      <c r="B36" s="317" t="s">
        <v>472</v>
      </c>
      <c r="C36" s="317" t="s">
        <v>161</v>
      </c>
      <c r="D36" s="317" t="s">
        <v>501</v>
      </c>
      <c r="E36" s="318">
        <v>6900</v>
      </c>
      <c r="F36" s="319">
        <v>25475088</v>
      </c>
      <c r="G36" s="317" t="s">
        <v>502</v>
      </c>
      <c r="H36" s="317" t="s">
        <v>503</v>
      </c>
      <c r="I36" s="317" t="s">
        <v>479</v>
      </c>
      <c r="J36" s="317" t="s">
        <v>479</v>
      </c>
      <c r="K36" s="320">
        <v>6</v>
      </c>
      <c r="L36" s="320">
        <v>12</v>
      </c>
      <c r="M36" s="318">
        <v>82800</v>
      </c>
      <c r="N36" s="320">
        <v>1</v>
      </c>
      <c r="O36" s="320">
        <v>6</v>
      </c>
      <c r="P36" s="318">
        <v>41400</v>
      </c>
      <c r="Q36" s="308">
        <v>1</v>
      </c>
      <c r="R36" s="308">
        <v>12</v>
      </c>
    </row>
    <row r="37" spans="1:18" s="321" customFormat="1" ht="33.75" x14ac:dyDescent="0.25">
      <c r="A37" s="317" t="s">
        <v>471</v>
      </c>
      <c r="B37" s="317" t="s">
        <v>504</v>
      </c>
      <c r="C37" s="317" t="s">
        <v>161</v>
      </c>
      <c r="D37" s="317" t="s">
        <v>505</v>
      </c>
      <c r="E37" s="318">
        <v>2000</v>
      </c>
      <c r="F37" s="319">
        <v>71405647</v>
      </c>
      <c r="G37" s="317" t="s">
        <v>506</v>
      </c>
      <c r="H37" s="323" t="s">
        <v>507</v>
      </c>
      <c r="I37" s="317" t="s">
        <v>476</v>
      </c>
      <c r="J37" s="317" t="s">
        <v>476</v>
      </c>
      <c r="K37" s="320">
        <v>1</v>
      </c>
      <c r="L37" s="320">
        <v>2</v>
      </c>
      <c r="M37" s="318">
        <f>+E37*L37</f>
        <v>4000</v>
      </c>
      <c r="N37" s="320">
        <v>1</v>
      </c>
      <c r="O37" s="320">
        <v>6</v>
      </c>
      <c r="P37" s="318">
        <f>+O37*E37</f>
        <v>12000</v>
      </c>
      <c r="Q37" s="308">
        <v>1</v>
      </c>
      <c r="R37" s="308">
        <v>12</v>
      </c>
    </row>
    <row r="38" spans="1:18" s="321" customFormat="1" ht="22.5" x14ac:dyDescent="0.25">
      <c r="A38" s="317" t="s">
        <v>471</v>
      </c>
      <c r="B38" s="317" t="s">
        <v>472</v>
      </c>
      <c r="C38" s="317" t="s">
        <v>161</v>
      </c>
      <c r="D38" s="317" t="s">
        <v>508</v>
      </c>
      <c r="E38" s="318">
        <v>3000</v>
      </c>
      <c r="F38" s="319">
        <v>42386716</v>
      </c>
      <c r="G38" s="317" t="s">
        <v>509</v>
      </c>
      <c r="H38" s="317" t="s">
        <v>492</v>
      </c>
      <c r="I38" s="317" t="s">
        <v>493</v>
      </c>
      <c r="J38" s="317" t="s">
        <v>493</v>
      </c>
      <c r="K38" s="320">
        <v>6</v>
      </c>
      <c r="L38" s="320">
        <v>12</v>
      </c>
      <c r="M38" s="318">
        <v>36000</v>
      </c>
      <c r="N38" s="320">
        <v>1</v>
      </c>
      <c r="O38" s="320">
        <v>6</v>
      </c>
      <c r="P38" s="318">
        <v>18000</v>
      </c>
      <c r="Q38" s="308">
        <v>1</v>
      </c>
      <c r="R38" s="308">
        <v>12</v>
      </c>
    </row>
    <row r="39" spans="1:18" s="321" customFormat="1" ht="22.5" x14ac:dyDescent="0.25">
      <c r="A39" s="317" t="s">
        <v>471</v>
      </c>
      <c r="B39" s="317" t="s">
        <v>472</v>
      </c>
      <c r="C39" s="317" t="s">
        <v>161</v>
      </c>
      <c r="D39" s="317" t="s">
        <v>510</v>
      </c>
      <c r="E39" s="318">
        <v>2000</v>
      </c>
      <c r="F39" s="319">
        <v>46105732</v>
      </c>
      <c r="G39" s="317" t="s">
        <v>511</v>
      </c>
      <c r="H39" s="317" t="s">
        <v>500</v>
      </c>
      <c r="I39" s="317" t="s">
        <v>479</v>
      </c>
      <c r="J39" s="317" t="s">
        <v>479</v>
      </c>
      <c r="K39" s="320">
        <v>2</v>
      </c>
      <c r="L39" s="320">
        <v>5</v>
      </c>
      <c r="M39" s="318">
        <v>10000</v>
      </c>
      <c r="N39" s="320">
        <v>1</v>
      </c>
      <c r="O39" s="320">
        <v>6</v>
      </c>
      <c r="P39" s="318">
        <v>12000</v>
      </c>
      <c r="Q39" s="308">
        <v>1</v>
      </c>
      <c r="R39" s="308">
        <v>12</v>
      </c>
    </row>
    <row r="40" spans="1:18" s="321" customFormat="1" ht="22.5" x14ac:dyDescent="0.25">
      <c r="A40" s="317" t="s">
        <v>471</v>
      </c>
      <c r="B40" s="317" t="s">
        <v>472</v>
      </c>
      <c r="C40" s="317" t="s">
        <v>161</v>
      </c>
      <c r="D40" s="317" t="s">
        <v>512</v>
      </c>
      <c r="E40" s="318">
        <v>10000</v>
      </c>
      <c r="F40" s="322" t="s">
        <v>513</v>
      </c>
      <c r="G40" s="317" t="s">
        <v>514</v>
      </c>
      <c r="H40" s="317" t="s">
        <v>515</v>
      </c>
      <c r="I40" s="317" t="s">
        <v>516</v>
      </c>
      <c r="J40" s="317" t="s">
        <v>516</v>
      </c>
      <c r="K40" s="320">
        <v>6</v>
      </c>
      <c r="L40" s="320">
        <v>12</v>
      </c>
      <c r="M40" s="318">
        <v>120000</v>
      </c>
      <c r="N40" s="320">
        <v>1</v>
      </c>
      <c r="O40" s="320">
        <v>6</v>
      </c>
      <c r="P40" s="318">
        <v>60000</v>
      </c>
      <c r="Q40" s="308">
        <v>1</v>
      </c>
      <c r="R40" s="308">
        <v>12</v>
      </c>
    </row>
    <row r="41" spans="1:18" s="321" customFormat="1" ht="33.75" x14ac:dyDescent="0.25">
      <c r="A41" s="317" t="s">
        <v>471</v>
      </c>
      <c r="B41" s="317" t="s">
        <v>472</v>
      </c>
      <c r="C41" s="317" t="s">
        <v>161</v>
      </c>
      <c r="D41" s="317" t="s">
        <v>517</v>
      </c>
      <c r="E41" s="318">
        <v>3100</v>
      </c>
      <c r="F41" s="319">
        <v>25770437</v>
      </c>
      <c r="G41" s="317" t="s">
        <v>518</v>
      </c>
      <c r="H41" s="317" t="s">
        <v>519</v>
      </c>
      <c r="I41" s="317" t="s">
        <v>476</v>
      </c>
      <c r="J41" s="317" t="s">
        <v>476</v>
      </c>
      <c r="K41" s="320">
        <v>6</v>
      </c>
      <c r="L41" s="320">
        <v>12</v>
      </c>
      <c r="M41" s="318">
        <v>37200</v>
      </c>
      <c r="N41" s="320">
        <v>1</v>
      </c>
      <c r="O41" s="320">
        <v>6</v>
      </c>
      <c r="P41" s="318">
        <v>18600</v>
      </c>
      <c r="Q41" s="308">
        <v>1</v>
      </c>
      <c r="R41" s="308">
        <v>12</v>
      </c>
    </row>
    <row r="42" spans="1:18" s="321" customFormat="1" ht="22.5" x14ac:dyDescent="0.25">
      <c r="A42" s="317" t="s">
        <v>471</v>
      </c>
      <c r="B42" s="317" t="s">
        <v>472</v>
      </c>
      <c r="C42" s="317" t="s">
        <v>161</v>
      </c>
      <c r="D42" s="317" t="s">
        <v>520</v>
      </c>
      <c r="E42" s="318">
        <v>3100</v>
      </c>
      <c r="F42" s="319">
        <v>25706959</v>
      </c>
      <c r="G42" s="317" t="s">
        <v>521</v>
      </c>
      <c r="H42" s="317" t="s">
        <v>522</v>
      </c>
      <c r="I42" s="317" t="s">
        <v>497</v>
      </c>
      <c r="J42" s="317" t="s">
        <v>497</v>
      </c>
      <c r="K42" s="320">
        <v>6</v>
      </c>
      <c r="L42" s="320">
        <v>12</v>
      </c>
      <c r="M42" s="318">
        <v>37200</v>
      </c>
      <c r="N42" s="320">
        <v>1</v>
      </c>
      <c r="O42" s="320">
        <v>6</v>
      </c>
      <c r="P42" s="318">
        <v>18600</v>
      </c>
      <c r="Q42" s="308">
        <v>1</v>
      </c>
      <c r="R42" s="308">
        <v>12</v>
      </c>
    </row>
    <row r="43" spans="1:18" s="321" customFormat="1" ht="22.5" x14ac:dyDescent="0.25">
      <c r="A43" s="317" t="s">
        <v>471</v>
      </c>
      <c r="B43" s="317" t="s">
        <v>504</v>
      </c>
      <c r="C43" s="317" t="s">
        <v>161</v>
      </c>
      <c r="D43" s="323" t="s">
        <v>505</v>
      </c>
      <c r="E43" s="324">
        <v>2000</v>
      </c>
      <c r="F43" s="325">
        <v>46927961</v>
      </c>
      <c r="G43" s="320" t="s">
        <v>523</v>
      </c>
      <c r="H43" s="323" t="s">
        <v>524</v>
      </c>
      <c r="I43" s="323" t="s">
        <v>525</v>
      </c>
      <c r="J43" s="323" t="s">
        <v>525</v>
      </c>
      <c r="K43" s="320">
        <v>1</v>
      </c>
      <c r="L43" s="320">
        <v>2</v>
      </c>
      <c r="M43" s="318">
        <f>+E43*L43</f>
        <v>4000</v>
      </c>
      <c r="N43" s="320">
        <v>1</v>
      </c>
      <c r="O43" s="320">
        <v>6</v>
      </c>
      <c r="P43" s="318">
        <f>+O43*E43</f>
        <v>12000</v>
      </c>
      <c r="Q43" s="308">
        <v>1</v>
      </c>
      <c r="R43" s="308">
        <v>12</v>
      </c>
    </row>
    <row r="44" spans="1:18" s="321" customFormat="1" ht="22.5" x14ac:dyDescent="0.25">
      <c r="A44" s="317" t="s">
        <v>471</v>
      </c>
      <c r="B44" s="317" t="s">
        <v>472</v>
      </c>
      <c r="C44" s="317" t="s">
        <v>161</v>
      </c>
      <c r="D44" s="317" t="s">
        <v>477</v>
      </c>
      <c r="E44" s="318">
        <v>6500</v>
      </c>
      <c r="F44" s="319">
        <v>44711279</v>
      </c>
      <c r="G44" s="317" t="s">
        <v>526</v>
      </c>
      <c r="H44" s="317" t="s">
        <v>527</v>
      </c>
      <c r="I44" s="317" t="s">
        <v>479</v>
      </c>
      <c r="J44" s="317" t="s">
        <v>479</v>
      </c>
      <c r="K44" s="320">
        <v>6</v>
      </c>
      <c r="L44" s="320">
        <v>12</v>
      </c>
      <c r="M44" s="318">
        <v>78000</v>
      </c>
      <c r="N44" s="320">
        <v>1</v>
      </c>
      <c r="O44" s="320">
        <v>6</v>
      </c>
      <c r="P44" s="318">
        <v>39000</v>
      </c>
      <c r="Q44" s="308">
        <v>1</v>
      </c>
      <c r="R44" s="308">
        <v>12</v>
      </c>
    </row>
    <row r="45" spans="1:18" s="321" customFormat="1" ht="22.5" x14ac:dyDescent="0.25">
      <c r="A45" s="317" t="s">
        <v>471</v>
      </c>
      <c r="B45" s="317" t="s">
        <v>472</v>
      </c>
      <c r="C45" s="317" t="s">
        <v>161</v>
      </c>
      <c r="D45" s="317" t="s">
        <v>528</v>
      </c>
      <c r="E45" s="318">
        <v>3000</v>
      </c>
      <c r="F45" s="319">
        <v>41046417</v>
      </c>
      <c r="G45" s="317" t="s">
        <v>529</v>
      </c>
      <c r="H45" s="317" t="s">
        <v>530</v>
      </c>
      <c r="I45" s="317" t="s">
        <v>497</v>
      </c>
      <c r="J45" s="317" t="s">
        <v>497</v>
      </c>
      <c r="K45" s="320">
        <v>6</v>
      </c>
      <c r="L45" s="320">
        <v>12</v>
      </c>
      <c r="M45" s="318">
        <v>36000</v>
      </c>
      <c r="N45" s="320">
        <v>1</v>
      </c>
      <c r="O45" s="320">
        <v>6</v>
      </c>
      <c r="P45" s="318">
        <v>18000</v>
      </c>
      <c r="Q45" s="308">
        <v>1</v>
      </c>
      <c r="R45" s="308">
        <v>12</v>
      </c>
    </row>
    <row r="46" spans="1:18" s="321" customFormat="1" ht="22.5" x14ac:dyDescent="0.25">
      <c r="A46" s="317" t="s">
        <v>471</v>
      </c>
      <c r="B46" s="317" t="s">
        <v>472</v>
      </c>
      <c r="C46" s="317" t="s">
        <v>161</v>
      </c>
      <c r="D46" s="317" t="s">
        <v>531</v>
      </c>
      <c r="E46" s="318">
        <v>3000</v>
      </c>
      <c r="F46" s="322" t="s">
        <v>532</v>
      </c>
      <c r="G46" s="317" t="s">
        <v>533</v>
      </c>
      <c r="H46" s="317" t="s">
        <v>492</v>
      </c>
      <c r="I46" s="317" t="s">
        <v>493</v>
      </c>
      <c r="J46" s="317" t="s">
        <v>493</v>
      </c>
      <c r="K46" s="320">
        <v>6</v>
      </c>
      <c r="L46" s="320">
        <v>12</v>
      </c>
      <c r="M46" s="318">
        <v>36000</v>
      </c>
      <c r="N46" s="320">
        <v>1</v>
      </c>
      <c r="O46" s="320">
        <v>6</v>
      </c>
      <c r="P46" s="318">
        <v>18000</v>
      </c>
      <c r="Q46" s="308">
        <v>1</v>
      </c>
      <c r="R46" s="308">
        <v>12</v>
      </c>
    </row>
    <row r="47" spans="1:18" s="321" customFormat="1" ht="22.5" x14ac:dyDescent="0.25">
      <c r="A47" s="317" t="s">
        <v>471</v>
      </c>
      <c r="B47" s="317" t="s">
        <v>472</v>
      </c>
      <c r="C47" s="317" t="s">
        <v>161</v>
      </c>
      <c r="D47" s="317" t="s">
        <v>534</v>
      </c>
      <c r="E47" s="318">
        <v>3500</v>
      </c>
      <c r="F47" s="319">
        <v>21852241</v>
      </c>
      <c r="G47" s="317" t="s">
        <v>535</v>
      </c>
      <c r="H47" s="317" t="s">
        <v>536</v>
      </c>
      <c r="I47" s="317" t="s">
        <v>497</v>
      </c>
      <c r="J47" s="317" t="s">
        <v>497</v>
      </c>
      <c r="K47" s="320">
        <v>6</v>
      </c>
      <c r="L47" s="320">
        <v>12</v>
      </c>
      <c r="M47" s="318">
        <v>42000</v>
      </c>
      <c r="N47" s="320">
        <v>1</v>
      </c>
      <c r="O47" s="320">
        <v>6</v>
      </c>
      <c r="P47" s="318">
        <v>21000</v>
      </c>
      <c r="Q47" s="308">
        <v>1</v>
      </c>
      <c r="R47" s="308">
        <v>12</v>
      </c>
    </row>
    <row r="48" spans="1:18" s="321" customFormat="1" ht="22.5" x14ac:dyDescent="0.25">
      <c r="A48" s="317" t="s">
        <v>471</v>
      </c>
      <c r="B48" s="317" t="s">
        <v>472</v>
      </c>
      <c r="C48" s="317" t="s">
        <v>161</v>
      </c>
      <c r="D48" s="317" t="s">
        <v>537</v>
      </c>
      <c r="E48" s="318">
        <v>2800</v>
      </c>
      <c r="F48" s="319">
        <v>10387942</v>
      </c>
      <c r="G48" s="317" t="s">
        <v>538</v>
      </c>
      <c r="H48" s="317" t="s">
        <v>492</v>
      </c>
      <c r="I48" s="317" t="s">
        <v>493</v>
      </c>
      <c r="J48" s="317" t="s">
        <v>493</v>
      </c>
      <c r="K48" s="320">
        <v>6</v>
      </c>
      <c r="L48" s="320">
        <v>12</v>
      </c>
      <c r="M48" s="318">
        <v>33600</v>
      </c>
      <c r="N48" s="320">
        <v>1</v>
      </c>
      <c r="O48" s="320">
        <v>6</v>
      </c>
      <c r="P48" s="318">
        <v>16800</v>
      </c>
      <c r="Q48" s="308">
        <v>1</v>
      </c>
      <c r="R48" s="308">
        <v>12</v>
      </c>
    </row>
    <row r="49" spans="1:18" s="321" customFormat="1" ht="22.5" x14ac:dyDescent="0.25">
      <c r="A49" s="317" t="s">
        <v>471</v>
      </c>
      <c r="B49" s="317" t="s">
        <v>472</v>
      </c>
      <c r="C49" s="317" t="s">
        <v>161</v>
      </c>
      <c r="D49" s="317" t="s">
        <v>539</v>
      </c>
      <c r="E49" s="318">
        <v>3000</v>
      </c>
      <c r="F49" s="319">
        <v>10691168</v>
      </c>
      <c r="G49" s="317" t="s">
        <v>540</v>
      </c>
      <c r="H49" s="317" t="s">
        <v>541</v>
      </c>
      <c r="I49" s="317" t="s">
        <v>479</v>
      </c>
      <c r="J49" s="317" t="s">
        <v>479</v>
      </c>
      <c r="K49" s="320">
        <v>6</v>
      </c>
      <c r="L49" s="320">
        <v>12</v>
      </c>
      <c r="M49" s="318">
        <v>36000</v>
      </c>
      <c r="N49" s="320">
        <v>1</v>
      </c>
      <c r="O49" s="320">
        <v>6</v>
      </c>
      <c r="P49" s="318">
        <v>18000</v>
      </c>
      <c r="Q49" s="308">
        <v>1</v>
      </c>
      <c r="R49" s="308">
        <v>12</v>
      </c>
    </row>
    <row r="50" spans="1:18" s="321" customFormat="1" ht="22.5" x14ac:dyDescent="0.25">
      <c r="A50" s="317" t="s">
        <v>471</v>
      </c>
      <c r="B50" s="317" t="s">
        <v>472</v>
      </c>
      <c r="C50" s="317" t="s">
        <v>161</v>
      </c>
      <c r="D50" s="317" t="s">
        <v>542</v>
      </c>
      <c r="E50" s="318">
        <v>5000</v>
      </c>
      <c r="F50" s="319">
        <v>25831028</v>
      </c>
      <c r="G50" s="317" t="s">
        <v>543</v>
      </c>
      <c r="H50" s="317" t="s">
        <v>503</v>
      </c>
      <c r="I50" s="317" t="s">
        <v>479</v>
      </c>
      <c r="J50" s="317" t="s">
        <v>479</v>
      </c>
      <c r="K50" s="320">
        <v>6</v>
      </c>
      <c r="L50" s="320">
        <v>12</v>
      </c>
      <c r="M50" s="318">
        <v>60000</v>
      </c>
      <c r="N50" s="320">
        <v>1</v>
      </c>
      <c r="O50" s="320">
        <v>6</v>
      </c>
      <c r="P50" s="318">
        <v>30000</v>
      </c>
      <c r="Q50" s="308">
        <v>1</v>
      </c>
      <c r="R50" s="308">
        <v>12</v>
      </c>
    </row>
    <row r="51" spans="1:18" s="321" customFormat="1" ht="22.5" x14ac:dyDescent="0.25">
      <c r="A51" s="317" t="s">
        <v>471</v>
      </c>
      <c r="B51" s="317" t="s">
        <v>472</v>
      </c>
      <c r="C51" s="317" t="s">
        <v>161</v>
      </c>
      <c r="D51" s="317" t="s">
        <v>544</v>
      </c>
      <c r="E51" s="318">
        <v>7000</v>
      </c>
      <c r="F51" s="322" t="s">
        <v>545</v>
      </c>
      <c r="G51" s="317" t="s">
        <v>546</v>
      </c>
      <c r="H51" s="317" t="s">
        <v>392</v>
      </c>
      <c r="I51" s="317" t="s">
        <v>479</v>
      </c>
      <c r="J51" s="317" t="s">
        <v>479</v>
      </c>
      <c r="K51" s="320">
        <v>6</v>
      </c>
      <c r="L51" s="320">
        <v>12</v>
      </c>
      <c r="M51" s="318">
        <v>84000</v>
      </c>
      <c r="N51" s="320">
        <v>1</v>
      </c>
      <c r="O51" s="320">
        <v>6</v>
      </c>
      <c r="P51" s="318">
        <v>42000</v>
      </c>
      <c r="Q51" s="308">
        <v>1</v>
      </c>
      <c r="R51" s="308">
        <v>12</v>
      </c>
    </row>
    <row r="52" spans="1:18" s="321" customFormat="1" ht="22.5" x14ac:dyDescent="0.25">
      <c r="A52" s="317" t="s">
        <v>471</v>
      </c>
      <c r="B52" s="317" t="s">
        <v>472</v>
      </c>
      <c r="C52" s="317" t="s">
        <v>161</v>
      </c>
      <c r="D52" s="317" t="s">
        <v>508</v>
      </c>
      <c r="E52" s="318">
        <v>3000</v>
      </c>
      <c r="F52" s="322" t="s">
        <v>547</v>
      </c>
      <c r="G52" s="317" t="s">
        <v>548</v>
      </c>
      <c r="H52" s="317" t="s">
        <v>492</v>
      </c>
      <c r="I52" s="317" t="s">
        <v>493</v>
      </c>
      <c r="J52" s="317" t="s">
        <v>493</v>
      </c>
      <c r="K52" s="320">
        <v>6</v>
      </c>
      <c r="L52" s="320">
        <v>12</v>
      </c>
      <c r="M52" s="318">
        <v>36000</v>
      </c>
      <c r="N52" s="320">
        <v>1</v>
      </c>
      <c r="O52" s="320">
        <v>6</v>
      </c>
      <c r="P52" s="318">
        <v>18000</v>
      </c>
      <c r="Q52" s="308">
        <v>1</v>
      </c>
      <c r="R52" s="308">
        <v>12</v>
      </c>
    </row>
    <row r="53" spans="1:18" s="321" customFormat="1" ht="22.5" x14ac:dyDescent="0.25">
      <c r="A53" s="317" t="s">
        <v>471</v>
      </c>
      <c r="B53" s="317" t="s">
        <v>472</v>
      </c>
      <c r="C53" s="317" t="s">
        <v>161</v>
      </c>
      <c r="D53" s="317" t="s">
        <v>477</v>
      </c>
      <c r="E53" s="318">
        <v>2500</v>
      </c>
      <c r="F53" s="326">
        <v>71486515</v>
      </c>
      <c r="G53" s="317" t="s">
        <v>549</v>
      </c>
      <c r="H53" s="317" t="s">
        <v>398</v>
      </c>
      <c r="I53" s="317" t="s">
        <v>479</v>
      </c>
      <c r="J53" s="317" t="s">
        <v>479</v>
      </c>
      <c r="K53" s="320">
        <v>6</v>
      </c>
      <c r="L53" s="320">
        <v>12</v>
      </c>
      <c r="M53" s="318">
        <v>30000</v>
      </c>
      <c r="N53" s="320">
        <v>1</v>
      </c>
      <c r="O53" s="320">
        <v>6</v>
      </c>
      <c r="P53" s="318">
        <v>15000</v>
      </c>
      <c r="Q53" s="308">
        <v>1</v>
      </c>
      <c r="R53" s="308">
        <v>12</v>
      </c>
    </row>
    <row r="54" spans="1:18" s="321" customFormat="1" ht="22.5" x14ac:dyDescent="0.25">
      <c r="A54" s="317" t="s">
        <v>471</v>
      </c>
      <c r="B54" s="317" t="s">
        <v>472</v>
      </c>
      <c r="C54" s="317" t="s">
        <v>161</v>
      </c>
      <c r="D54" s="317" t="s">
        <v>537</v>
      </c>
      <c r="E54" s="318">
        <v>3000</v>
      </c>
      <c r="F54" s="322" t="s">
        <v>550</v>
      </c>
      <c r="G54" s="317" t="s">
        <v>551</v>
      </c>
      <c r="H54" s="317" t="s">
        <v>492</v>
      </c>
      <c r="I54" s="317" t="s">
        <v>493</v>
      </c>
      <c r="J54" s="317" t="s">
        <v>493</v>
      </c>
      <c r="K54" s="320">
        <v>6</v>
      </c>
      <c r="L54" s="320">
        <v>12</v>
      </c>
      <c r="M54" s="318">
        <v>36000</v>
      </c>
      <c r="N54" s="320">
        <v>1</v>
      </c>
      <c r="O54" s="320">
        <v>6</v>
      </c>
      <c r="P54" s="318">
        <v>18000</v>
      </c>
      <c r="Q54" s="308">
        <v>1</v>
      </c>
      <c r="R54" s="308">
        <v>12</v>
      </c>
    </row>
    <row r="55" spans="1:18" s="321" customFormat="1" ht="22.5" x14ac:dyDescent="0.25">
      <c r="A55" s="317" t="s">
        <v>471</v>
      </c>
      <c r="B55" s="317" t="s">
        <v>472</v>
      </c>
      <c r="C55" s="317" t="s">
        <v>161</v>
      </c>
      <c r="D55" s="317" t="s">
        <v>552</v>
      </c>
      <c r="E55" s="318">
        <v>8000</v>
      </c>
      <c r="F55" s="322" t="s">
        <v>553</v>
      </c>
      <c r="G55" s="317" t="s">
        <v>554</v>
      </c>
      <c r="H55" s="317" t="s">
        <v>555</v>
      </c>
      <c r="I55" s="317" t="s">
        <v>479</v>
      </c>
      <c r="J55" s="317" t="s">
        <v>479</v>
      </c>
      <c r="K55" s="320">
        <v>6</v>
      </c>
      <c r="L55" s="320">
        <v>12</v>
      </c>
      <c r="M55" s="318">
        <v>96000</v>
      </c>
      <c r="N55" s="320">
        <v>1</v>
      </c>
      <c r="O55" s="320">
        <v>6</v>
      </c>
      <c r="P55" s="318">
        <v>48000</v>
      </c>
      <c r="Q55" s="308">
        <v>1</v>
      </c>
      <c r="R55" s="308">
        <v>12</v>
      </c>
    </row>
    <row r="56" spans="1:18" s="321" customFormat="1" ht="22.5" x14ac:dyDescent="0.25">
      <c r="A56" s="317" t="s">
        <v>471</v>
      </c>
      <c r="B56" s="317" t="s">
        <v>472</v>
      </c>
      <c r="C56" s="317" t="s">
        <v>161</v>
      </c>
      <c r="D56" s="317" t="s">
        <v>517</v>
      </c>
      <c r="E56" s="318">
        <v>3125</v>
      </c>
      <c r="F56" s="322" t="s">
        <v>556</v>
      </c>
      <c r="G56" s="317" t="s">
        <v>557</v>
      </c>
      <c r="H56" s="317" t="s">
        <v>558</v>
      </c>
      <c r="I56" s="317" t="s">
        <v>497</v>
      </c>
      <c r="J56" s="317" t="s">
        <v>497</v>
      </c>
      <c r="K56" s="320">
        <v>6</v>
      </c>
      <c r="L56" s="320">
        <v>12</v>
      </c>
      <c r="M56" s="318">
        <v>37500</v>
      </c>
      <c r="N56" s="320">
        <v>1</v>
      </c>
      <c r="O56" s="320">
        <v>6</v>
      </c>
      <c r="P56" s="318">
        <v>18750</v>
      </c>
      <c r="Q56" s="308">
        <v>1</v>
      </c>
      <c r="R56" s="308">
        <v>12</v>
      </c>
    </row>
    <row r="57" spans="1:18" s="321" customFormat="1" ht="22.5" x14ac:dyDescent="0.25">
      <c r="A57" s="317" t="s">
        <v>471</v>
      </c>
      <c r="B57" s="317" t="s">
        <v>472</v>
      </c>
      <c r="C57" s="317" t="s">
        <v>161</v>
      </c>
      <c r="D57" s="317" t="s">
        <v>477</v>
      </c>
      <c r="E57" s="318">
        <v>4300</v>
      </c>
      <c r="F57" s="319">
        <v>44094295</v>
      </c>
      <c r="G57" s="317" t="s">
        <v>559</v>
      </c>
      <c r="H57" s="317" t="s">
        <v>392</v>
      </c>
      <c r="I57" s="317" t="s">
        <v>479</v>
      </c>
      <c r="J57" s="317" t="s">
        <v>479</v>
      </c>
      <c r="K57" s="320">
        <v>6</v>
      </c>
      <c r="L57" s="320">
        <v>12</v>
      </c>
      <c r="M57" s="318">
        <v>51600</v>
      </c>
      <c r="N57" s="320">
        <v>1</v>
      </c>
      <c r="O57" s="320">
        <v>6</v>
      </c>
      <c r="P57" s="318">
        <v>25800</v>
      </c>
      <c r="Q57" s="308">
        <v>1</v>
      </c>
      <c r="R57" s="308">
        <v>12</v>
      </c>
    </row>
    <row r="58" spans="1:18" s="321" customFormat="1" ht="33.75" x14ac:dyDescent="0.25">
      <c r="A58" s="317" t="s">
        <v>471</v>
      </c>
      <c r="B58" s="317" t="s">
        <v>472</v>
      </c>
      <c r="C58" s="317" t="s">
        <v>161</v>
      </c>
      <c r="D58" s="317" t="s">
        <v>560</v>
      </c>
      <c r="E58" s="318">
        <v>3500</v>
      </c>
      <c r="F58" s="319">
        <v>10644056</v>
      </c>
      <c r="G58" s="317" t="s">
        <v>561</v>
      </c>
      <c r="H58" s="317" t="s">
        <v>562</v>
      </c>
      <c r="I58" s="317" t="s">
        <v>479</v>
      </c>
      <c r="J58" s="317" t="s">
        <v>479</v>
      </c>
      <c r="K58" s="320">
        <v>6</v>
      </c>
      <c r="L58" s="320">
        <v>12</v>
      </c>
      <c r="M58" s="318">
        <v>42000</v>
      </c>
      <c r="N58" s="320">
        <v>1</v>
      </c>
      <c r="O58" s="320">
        <v>6</v>
      </c>
      <c r="P58" s="318">
        <v>21000</v>
      </c>
      <c r="Q58" s="308">
        <v>1</v>
      </c>
      <c r="R58" s="308">
        <v>12</v>
      </c>
    </row>
    <row r="59" spans="1:18" s="321" customFormat="1" ht="33.75" x14ac:dyDescent="0.25">
      <c r="A59" s="317" t="s">
        <v>471</v>
      </c>
      <c r="B59" s="317" t="s">
        <v>472</v>
      </c>
      <c r="C59" s="317" t="s">
        <v>161</v>
      </c>
      <c r="D59" s="317" t="s">
        <v>563</v>
      </c>
      <c r="E59" s="318">
        <v>3100</v>
      </c>
      <c r="F59" s="319">
        <v>72954475</v>
      </c>
      <c r="G59" s="317" t="s">
        <v>564</v>
      </c>
      <c r="H59" s="317" t="s">
        <v>565</v>
      </c>
      <c r="I59" s="317" t="s">
        <v>476</v>
      </c>
      <c r="J59" s="317" t="s">
        <v>476</v>
      </c>
      <c r="K59" s="320">
        <v>6</v>
      </c>
      <c r="L59" s="320">
        <v>12</v>
      </c>
      <c r="M59" s="318">
        <v>37200</v>
      </c>
      <c r="N59" s="320">
        <v>1</v>
      </c>
      <c r="O59" s="320">
        <v>6</v>
      </c>
      <c r="P59" s="318">
        <v>18600</v>
      </c>
      <c r="Q59" s="308">
        <v>1</v>
      </c>
      <c r="R59" s="308">
        <v>12</v>
      </c>
    </row>
    <row r="60" spans="1:18" s="321" customFormat="1" ht="22.5" x14ac:dyDescent="0.25">
      <c r="A60" s="317" t="s">
        <v>471</v>
      </c>
      <c r="B60" s="317" t="s">
        <v>472</v>
      </c>
      <c r="C60" s="317" t="s">
        <v>161</v>
      </c>
      <c r="D60" s="317" t="s">
        <v>566</v>
      </c>
      <c r="E60" s="318">
        <v>3500</v>
      </c>
      <c r="F60" s="326">
        <v>73337251</v>
      </c>
      <c r="G60" s="317" t="s">
        <v>567</v>
      </c>
      <c r="H60" s="317" t="s">
        <v>451</v>
      </c>
      <c r="I60" s="317" t="s">
        <v>479</v>
      </c>
      <c r="J60" s="317" t="s">
        <v>479</v>
      </c>
      <c r="K60" s="320">
        <v>2</v>
      </c>
      <c r="L60" s="320">
        <v>3</v>
      </c>
      <c r="M60" s="318">
        <v>10500</v>
      </c>
      <c r="N60" s="320">
        <v>1</v>
      </c>
      <c r="O60" s="320">
        <v>5</v>
      </c>
      <c r="P60" s="318">
        <f>+O60*E60</f>
        <v>17500</v>
      </c>
      <c r="Q60" s="308">
        <v>1</v>
      </c>
      <c r="R60" s="308">
        <v>12</v>
      </c>
    </row>
    <row r="61" spans="1:18" s="321" customFormat="1" ht="33.75" x14ac:dyDescent="0.25">
      <c r="A61" s="317" t="s">
        <v>471</v>
      </c>
      <c r="B61" s="317" t="s">
        <v>472</v>
      </c>
      <c r="C61" s="317" t="s">
        <v>161</v>
      </c>
      <c r="D61" s="317" t="s">
        <v>568</v>
      </c>
      <c r="E61" s="318">
        <v>5500</v>
      </c>
      <c r="F61" s="319">
        <v>41065859</v>
      </c>
      <c r="G61" s="317" t="s">
        <v>569</v>
      </c>
      <c r="H61" s="317" t="s">
        <v>392</v>
      </c>
      <c r="I61" s="317" t="s">
        <v>479</v>
      </c>
      <c r="J61" s="317" t="s">
        <v>479</v>
      </c>
      <c r="K61" s="320">
        <v>6</v>
      </c>
      <c r="L61" s="320">
        <v>12</v>
      </c>
      <c r="M61" s="318">
        <v>66000</v>
      </c>
      <c r="N61" s="320">
        <v>0</v>
      </c>
      <c r="O61" s="320">
        <v>0</v>
      </c>
      <c r="P61" s="318">
        <v>0</v>
      </c>
      <c r="Q61" s="308">
        <v>0</v>
      </c>
      <c r="R61" s="308">
        <v>0</v>
      </c>
    </row>
    <row r="62" spans="1:18" s="321" customFormat="1" ht="33.75" x14ac:dyDescent="0.25">
      <c r="A62" s="317" t="s">
        <v>471</v>
      </c>
      <c r="B62" s="317" t="s">
        <v>472</v>
      </c>
      <c r="C62" s="317" t="s">
        <v>161</v>
      </c>
      <c r="D62" s="317" t="s">
        <v>570</v>
      </c>
      <c r="E62" s="318">
        <v>6250</v>
      </c>
      <c r="F62" s="319">
        <v>42262598</v>
      </c>
      <c r="G62" s="317" t="s">
        <v>571</v>
      </c>
      <c r="H62" s="317" t="s">
        <v>572</v>
      </c>
      <c r="I62" s="317" t="s">
        <v>497</v>
      </c>
      <c r="J62" s="317" t="s">
        <v>497</v>
      </c>
      <c r="K62" s="320">
        <v>6</v>
      </c>
      <c r="L62" s="320">
        <v>12</v>
      </c>
      <c r="M62" s="318">
        <v>75000</v>
      </c>
      <c r="N62" s="320">
        <v>1</v>
      </c>
      <c r="O62" s="320">
        <v>6</v>
      </c>
      <c r="P62" s="318">
        <v>37500</v>
      </c>
      <c r="Q62" s="308">
        <v>1</v>
      </c>
      <c r="R62" s="308">
        <v>12</v>
      </c>
    </row>
    <row r="63" spans="1:18" s="321" customFormat="1" ht="22.5" x14ac:dyDescent="0.25">
      <c r="A63" s="317" t="s">
        <v>471</v>
      </c>
      <c r="B63" s="317" t="s">
        <v>472</v>
      </c>
      <c r="C63" s="317" t="s">
        <v>161</v>
      </c>
      <c r="D63" s="317" t="s">
        <v>573</v>
      </c>
      <c r="E63" s="318">
        <v>3100</v>
      </c>
      <c r="F63" s="319">
        <v>41727241</v>
      </c>
      <c r="G63" s="317" t="s">
        <v>574</v>
      </c>
      <c r="H63" s="317" t="s">
        <v>575</v>
      </c>
      <c r="I63" s="317" t="s">
        <v>497</v>
      </c>
      <c r="J63" s="317" t="s">
        <v>497</v>
      </c>
      <c r="K63" s="320">
        <v>2</v>
      </c>
      <c r="L63" s="320">
        <v>5</v>
      </c>
      <c r="M63" s="318">
        <v>15500</v>
      </c>
      <c r="N63" s="320">
        <v>1</v>
      </c>
      <c r="O63" s="320">
        <v>6</v>
      </c>
      <c r="P63" s="318">
        <v>18600</v>
      </c>
      <c r="Q63" s="308">
        <v>1</v>
      </c>
      <c r="R63" s="308">
        <v>12</v>
      </c>
    </row>
    <row r="64" spans="1:18" s="321" customFormat="1" ht="22.5" x14ac:dyDescent="0.25">
      <c r="A64" s="317" t="s">
        <v>471</v>
      </c>
      <c r="B64" s="317" t="s">
        <v>472</v>
      </c>
      <c r="C64" s="317" t="s">
        <v>161</v>
      </c>
      <c r="D64" s="317" t="s">
        <v>528</v>
      </c>
      <c r="E64" s="318">
        <v>3100</v>
      </c>
      <c r="F64" s="319">
        <v>41506666</v>
      </c>
      <c r="G64" s="317" t="s">
        <v>576</v>
      </c>
      <c r="H64" s="317" t="s">
        <v>577</v>
      </c>
      <c r="I64" s="317" t="s">
        <v>497</v>
      </c>
      <c r="J64" s="317" t="s">
        <v>497</v>
      </c>
      <c r="K64" s="320">
        <v>6</v>
      </c>
      <c r="L64" s="320">
        <v>12</v>
      </c>
      <c r="M64" s="318">
        <v>37200</v>
      </c>
      <c r="N64" s="320">
        <v>1</v>
      </c>
      <c r="O64" s="320">
        <v>6</v>
      </c>
      <c r="P64" s="318">
        <v>18600</v>
      </c>
      <c r="Q64" s="308">
        <v>1</v>
      </c>
      <c r="R64" s="308">
        <v>12</v>
      </c>
    </row>
    <row r="65" spans="1:18" s="321" customFormat="1" ht="22.5" x14ac:dyDescent="0.25">
      <c r="A65" s="317" t="s">
        <v>471</v>
      </c>
      <c r="B65" s="317" t="s">
        <v>472</v>
      </c>
      <c r="C65" s="317" t="s">
        <v>161</v>
      </c>
      <c r="D65" s="317" t="s">
        <v>544</v>
      </c>
      <c r="E65" s="318">
        <v>7812.5</v>
      </c>
      <c r="F65" s="319">
        <v>43488927</v>
      </c>
      <c r="G65" s="317" t="s">
        <v>578</v>
      </c>
      <c r="H65" s="317" t="s">
        <v>527</v>
      </c>
      <c r="I65" s="317" t="s">
        <v>479</v>
      </c>
      <c r="J65" s="317" t="s">
        <v>479</v>
      </c>
      <c r="K65" s="320">
        <v>6</v>
      </c>
      <c r="L65" s="320">
        <v>12</v>
      </c>
      <c r="M65" s="318">
        <v>93750</v>
      </c>
      <c r="N65" s="320">
        <v>1</v>
      </c>
      <c r="O65" s="320">
        <v>6</v>
      </c>
      <c r="P65" s="318">
        <v>46875</v>
      </c>
      <c r="Q65" s="308">
        <v>1</v>
      </c>
      <c r="R65" s="308">
        <v>12</v>
      </c>
    </row>
    <row r="66" spans="1:18" s="321" customFormat="1" ht="22.5" x14ac:dyDescent="0.25">
      <c r="A66" s="317" t="s">
        <v>471</v>
      </c>
      <c r="B66" s="317" t="s">
        <v>472</v>
      </c>
      <c r="C66" s="317" t="s">
        <v>161</v>
      </c>
      <c r="D66" s="317" t="s">
        <v>579</v>
      </c>
      <c r="E66" s="318">
        <v>5000</v>
      </c>
      <c r="F66" s="322" t="s">
        <v>580</v>
      </c>
      <c r="G66" s="317" t="s">
        <v>581</v>
      </c>
      <c r="H66" s="317" t="s">
        <v>555</v>
      </c>
      <c r="I66" s="317" t="s">
        <v>479</v>
      </c>
      <c r="J66" s="317" t="s">
        <v>479</v>
      </c>
      <c r="K66" s="320">
        <v>6</v>
      </c>
      <c r="L66" s="320">
        <v>12</v>
      </c>
      <c r="M66" s="318">
        <v>60000</v>
      </c>
      <c r="N66" s="320">
        <v>1</v>
      </c>
      <c r="O66" s="320">
        <v>6</v>
      </c>
      <c r="P66" s="318">
        <v>30000</v>
      </c>
      <c r="Q66" s="308">
        <v>1</v>
      </c>
      <c r="R66" s="308">
        <v>12</v>
      </c>
    </row>
    <row r="67" spans="1:18" s="321" customFormat="1" ht="22.5" x14ac:dyDescent="0.25">
      <c r="A67" s="317" t="s">
        <v>471</v>
      </c>
      <c r="B67" s="317" t="s">
        <v>472</v>
      </c>
      <c r="C67" s="317" t="s">
        <v>161</v>
      </c>
      <c r="D67" s="317" t="s">
        <v>582</v>
      </c>
      <c r="E67" s="318">
        <v>4300</v>
      </c>
      <c r="F67" s="322" t="s">
        <v>583</v>
      </c>
      <c r="G67" s="317" t="s">
        <v>584</v>
      </c>
      <c r="H67" s="317" t="s">
        <v>530</v>
      </c>
      <c r="I67" s="317" t="s">
        <v>479</v>
      </c>
      <c r="J67" s="317" t="s">
        <v>479</v>
      </c>
      <c r="K67" s="320">
        <v>6</v>
      </c>
      <c r="L67" s="320">
        <v>12</v>
      </c>
      <c r="M67" s="318">
        <v>51600</v>
      </c>
      <c r="N67" s="320">
        <v>1</v>
      </c>
      <c r="O67" s="320">
        <v>6</v>
      </c>
      <c r="P67" s="318">
        <v>25800</v>
      </c>
      <c r="Q67" s="308">
        <v>1</v>
      </c>
      <c r="R67" s="308">
        <v>12</v>
      </c>
    </row>
    <row r="68" spans="1:18" s="321" customFormat="1" ht="33.75" x14ac:dyDescent="0.25">
      <c r="A68" s="317" t="s">
        <v>471</v>
      </c>
      <c r="B68" s="317" t="s">
        <v>472</v>
      </c>
      <c r="C68" s="317" t="s">
        <v>161</v>
      </c>
      <c r="D68" s="317" t="s">
        <v>585</v>
      </c>
      <c r="E68" s="318">
        <v>3000</v>
      </c>
      <c r="F68" s="319">
        <v>42038963</v>
      </c>
      <c r="G68" s="317" t="s">
        <v>586</v>
      </c>
      <c r="H68" s="317" t="s">
        <v>587</v>
      </c>
      <c r="I68" s="317" t="s">
        <v>476</v>
      </c>
      <c r="J68" s="317" t="s">
        <v>476</v>
      </c>
      <c r="K68" s="320">
        <v>6</v>
      </c>
      <c r="L68" s="320">
        <v>12</v>
      </c>
      <c r="M68" s="318">
        <v>36000</v>
      </c>
      <c r="N68" s="320">
        <v>1</v>
      </c>
      <c r="O68" s="320">
        <v>6</v>
      </c>
      <c r="P68" s="318">
        <v>18000</v>
      </c>
      <c r="Q68" s="308">
        <v>1</v>
      </c>
      <c r="R68" s="308">
        <v>12</v>
      </c>
    </row>
    <row r="69" spans="1:18" s="321" customFormat="1" ht="22.5" x14ac:dyDescent="0.25">
      <c r="A69" s="317" t="s">
        <v>471</v>
      </c>
      <c r="B69" s="317" t="s">
        <v>472</v>
      </c>
      <c r="C69" s="317" t="s">
        <v>161</v>
      </c>
      <c r="D69" s="317" t="s">
        <v>582</v>
      </c>
      <c r="E69" s="318">
        <v>5000</v>
      </c>
      <c r="F69" s="322" t="s">
        <v>588</v>
      </c>
      <c r="G69" s="317" t="s">
        <v>589</v>
      </c>
      <c r="H69" s="317" t="s">
        <v>451</v>
      </c>
      <c r="I69" s="317" t="s">
        <v>479</v>
      </c>
      <c r="J69" s="317" t="s">
        <v>479</v>
      </c>
      <c r="K69" s="320">
        <v>6</v>
      </c>
      <c r="L69" s="320">
        <v>12</v>
      </c>
      <c r="M69" s="318">
        <v>60000</v>
      </c>
      <c r="N69" s="320">
        <v>1</v>
      </c>
      <c r="O69" s="320">
        <v>6</v>
      </c>
      <c r="P69" s="318">
        <v>30000</v>
      </c>
      <c r="Q69" s="308">
        <v>1</v>
      </c>
      <c r="R69" s="308">
        <v>12</v>
      </c>
    </row>
    <row r="70" spans="1:18" s="321" customFormat="1" ht="22.5" x14ac:dyDescent="0.25">
      <c r="A70" s="317" t="s">
        <v>471</v>
      </c>
      <c r="B70" s="317" t="s">
        <v>472</v>
      </c>
      <c r="C70" s="317" t="s">
        <v>161</v>
      </c>
      <c r="D70" s="317" t="s">
        <v>590</v>
      </c>
      <c r="E70" s="318">
        <v>3906.25</v>
      </c>
      <c r="F70" s="322" t="s">
        <v>591</v>
      </c>
      <c r="G70" s="317" t="s">
        <v>592</v>
      </c>
      <c r="H70" s="317" t="s">
        <v>406</v>
      </c>
      <c r="I70" s="317" t="s">
        <v>497</v>
      </c>
      <c r="J70" s="317" t="s">
        <v>497</v>
      </c>
      <c r="K70" s="320">
        <v>6</v>
      </c>
      <c r="L70" s="320">
        <v>12</v>
      </c>
      <c r="M70" s="318">
        <v>46875</v>
      </c>
      <c r="N70" s="320">
        <v>1</v>
      </c>
      <c r="O70" s="320">
        <v>6</v>
      </c>
      <c r="P70" s="318">
        <v>23437.5</v>
      </c>
      <c r="Q70" s="308">
        <v>1</v>
      </c>
      <c r="R70" s="308">
        <v>12</v>
      </c>
    </row>
    <row r="71" spans="1:18" s="321" customFormat="1" ht="22.5" x14ac:dyDescent="0.25">
      <c r="A71" s="317" t="s">
        <v>471</v>
      </c>
      <c r="B71" s="317" t="s">
        <v>472</v>
      </c>
      <c r="C71" s="317" t="s">
        <v>161</v>
      </c>
      <c r="D71" s="317" t="s">
        <v>593</v>
      </c>
      <c r="E71" s="318">
        <v>2600</v>
      </c>
      <c r="F71" s="319">
        <v>40269617</v>
      </c>
      <c r="G71" s="317" t="s">
        <v>594</v>
      </c>
      <c r="H71" s="317" t="s">
        <v>595</v>
      </c>
      <c r="I71" s="317" t="s">
        <v>493</v>
      </c>
      <c r="J71" s="317" t="s">
        <v>493</v>
      </c>
      <c r="K71" s="320">
        <v>6</v>
      </c>
      <c r="L71" s="320">
        <v>12</v>
      </c>
      <c r="M71" s="318">
        <v>31200</v>
      </c>
      <c r="N71" s="320">
        <v>1</v>
      </c>
      <c r="O71" s="320">
        <v>6</v>
      </c>
      <c r="P71" s="318">
        <v>15600</v>
      </c>
      <c r="Q71" s="308">
        <v>1</v>
      </c>
      <c r="R71" s="308">
        <v>12</v>
      </c>
    </row>
    <row r="72" spans="1:18" s="321" customFormat="1" ht="22.5" x14ac:dyDescent="0.25">
      <c r="A72" s="317" t="s">
        <v>471</v>
      </c>
      <c r="B72" s="317" t="s">
        <v>472</v>
      </c>
      <c r="C72" s="317" t="s">
        <v>161</v>
      </c>
      <c r="D72" s="317" t="s">
        <v>596</v>
      </c>
      <c r="E72" s="318">
        <v>2500</v>
      </c>
      <c r="F72" s="319">
        <v>31467730</v>
      </c>
      <c r="G72" s="317" t="s">
        <v>597</v>
      </c>
      <c r="H72" s="317" t="s">
        <v>492</v>
      </c>
      <c r="I72" s="317" t="s">
        <v>493</v>
      </c>
      <c r="J72" s="317" t="s">
        <v>493</v>
      </c>
      <c r="K72" s="320">
        <v>6</v>
      </c>
      <c r="L72" s="320">
        <v>12</v>
      </c>
      <c r="M72" s="318">
        <v>30000</v>
      </c>
      <c r="N72" s="320">
        <v>1</v>
      </c>
      <c r="O72" s="320">
        <v>6</v>
      </c>
      <c r="P72" s="318">
        <v>15000</v>
      </c>
      <c r="Q72" s="308">
        <v>1</v>
      </c>
      <c r="R72" s="308">
        <v>12</v>
      </c>
    </row>
    <row r="73" spans="1:18" s="321" customFormat="1" ht="22.5" x14ac:dyDescent="0.25">
      <c r="A73" s="317" t="s">
        <v>471</v>
      </c>
      <c r="B73" s="317" t="s">
        <v>472</v>
      </c>
      <c r="C73" s="317" t="s">
        <v>161</v>
      </c>
      <c r="D73" s="317" t="s">
        <v>542</v>
      </c>
      <c r="E73" s="318">
        <v>5000</v>
      </c>
      <c r="F73" s="322" t="s">
        <v>598</v>
      </c>
      <c r="G73" s="317" t="s">
        <v>599</v>
      </c>
      <c r="H73" s="317" t="s">
        <v>503</v>
      </c>
      <c r="I73" s="317" t="s">
        <v>479</v>
      </c>
      <c r="J73" s="317" t="s">
        <v>479</v>
      </c>
      <c r="K73" s="320">
        <v>6</v>
      </c>
      <c r="L73" s="320">
        <v>12</v>
      </c>
      <c r="M73" s="318">
        <v>60000</v>
      </c>
      <c r="N73" s="320">
        <v>1</v>
      </c>
      <c r="O73" s="320">
        <v>6</v>
      </c>
      <c r="P73" s="318">
        <v>30000</v>
      </c>
      <c r="Q73" s="308">
        <v>1</v>
      </c>
      <c r="R73" s="308">
        <v>12</v>
      </c>
    </row>
    <row r="74" spans="1:18" s="321" customFormat="1" ht="22.5" x14ac:dyDescent="0.25">
      <c r="A74" s="317" t="s">
        <v>471</v>
      </c>
      <c r="B74" s="317" t="s">
        <v>472</v>
      </c>
      <c r="C74" s="317" t="s">
        <v>161</v>
      </c>
      <c r="D74" s="317" t="s">
        <v>508</v>
      </c>
      <c r="E74" s="318">
        <v>3000</v>
      </c>
      <c r="F74" s="322" t="s">
        <v>600</v>
      </c>
      <c r="G74" s="317" t="s">
        <v>601</v>
      </c>
      <c r="H74" s="317" t="s">
        <v>492</v>
      </c>
      <c r="I74" s="317" t="s">
        <v>493</v>
      </c>
      <c r="J74" s="317" t="s">
        <v>493</v>
      </c>
      <c r="K74" s="320">
        <v>1</v>
      </c>
      <c r="L74" s="320">
        <v>1</v>
      </c>
      <c r="M74" s="318">
        <v>3000</v>
      </c>
      <c r="N74" s="320">
        <v>1</v>
      </c>
      <c r="O74" s="320">
        <v>6</v>
      </c>
      <c r="P74" s="318">
        <v>18000</v>
      </c>
      <c r="Q74" s="308">
        <v>1</v>
      </c>
      <c r="R74" s="308">
        <v>12</v>
      </c>
    </row>
    <row r="75" spans="1:18" s="321" customFormat="1" ht="22.5" x14ac:dyDescent="0.25">
      <c r="A75" s="317" t="s">
        <v>471</v>
      </c>
      <c r="B75" s="317" t="s">
        <v>472</v>
      </c>
      <c r="C75" s="317" t="s">
        <v>161</v>
      </c>
      <c r="D75" s="317" t="s">
        <v>508</v>
      </c>
      <c r="E75" s="318">
        <v>2400</v>
      </c>
      <c r="F75" s="322" t="s">
        <v>600</v>
      </c>
      <c r="G75" s="317" t="s">
        <v>601</v>
      </c>
      <c r="H75" s="317" t="s">
        <v>492</v>
      </c>
      <c r="I75" s="317" t="s">
        <v>493</v>
      </c>
      <c r="J75" s="317" t="s">
        <v>493</v>
      </c>
      <c r="K75" s="320">
        <v>1</v>
      </c>
      <c r="L75" s="320">
        <v>11</v>
      </c>
      <c r="M75" s="318">
        <f>+E75*L75</f>
        <v>26400</v>
      </c>
      <c r="N75" s="320">
        <v>1</v>
      </c>
      <c r="O75" s="320">
        <v>6</v>
      </c>
      <c r="P75" s="318">
        <f>+O75*E75</f>
        <v>14400</v>
      </c>
      <c r="Q75" s="308">
        <v>1</v>
      </c>
      <c r="R75" s="308">
        <v>12</v>
      </c>
    </row>
    <row r="76" spans="1:18" s="321" customFormat="1" ht="22.5" x14ac:dyDescent="0.25">
      <c r="A76" s="317" t="s">
        <v>471</v>
      </c>
      <c r="B76" s="317" t="s">
        <v>472</v>
      </c>
      <c r="C76" s="317" t="s">
        <v>161</v>
      </c>
      <c r="D76" s="317" t="s">
        <v>531</v>
      </c>
      <c r="E76" s="318">
        <v>3000</v>
      </c>
      <c r="F76" s="322" t="s">
        <v>602</v>
      </c>
      <c r="G76" s="317" t="s">
        <v>603</v>
      </c>
      <c r="H76" s="317" t="s">
        <v>492</v>
      </c>
      <c r="I76" s="317" t="s">
        <v>493</v>
      </c>
      <c r="J76" s="317" t="s">
        <v>493</v>
      </c>
      <c r="K76" s="320">
        <v>6</v>
      </c>
      <c r="L76" s="320">
        <v>12</v>
      </c>
      <c r="M76" s="318">
        <v>36000</v>
      </c>
      <c r="N76" s="320">
        <v>1</v>
      </c>
      <c r="O76" s="320">
        <v>6</v>
      </c>
      <c r="P76" s="318">
        <v>18000</v>
      </c>
      <c r="Q76" s="308">
        <v>1</v>
      </c>
      <c r="R76" s="308">
        <v>12</v>
      </c>
    </row>
    <row r="77" spans="1:18" s="321" customFormat="1" ht="33.75" x14ac:dyDescent="0.25">
      <c r="A77" s="317" t="s">
        <v>471</v>
      </c>
      <c r="B77" s="317" t="s">
        <v>472</v>
      </c>
      <c r="C77" s="317" t="s">
        <v>161</v>
      </c>
      <c r="D77" s="317" t="s">
        <v>604</v>
      </c>
      <c r="E77" s="318">
        <v>3500</v>
      </c>
      <c r="F77" s="319">
        <v>40019736</v>
      </c>
      <c r="G77" s="317" t="s">
        <v>605</v>
      </c>
      <c r="H77" s="317" t="s">
        <v>606</v>
      </c>
      <c r="I77" s="317" t="s">
        <v>476</v>
      </c>
      <c r="J77" s="317" t="s">
        <v>476</v>
      </c>
      <c r="K77" s="320">
        <v>6</v>
      </c>
      <c r="L77" s="320">
        <v>12</v>
      </c>
      <c r="M77" s="318">
        <v>42000</v>
      </c>
      <c r="N77" s="320">
        <v>1</v>
      </c>
      <c r="O77" s="320">
        <v>6</v>
      </c>
      <c r="P77" s="318">
        <v>21000</v>
      </c>
      <c r="Q77" s="308">
        <v>1</v>
      </c>
      <c r="R77" s="308">
        <v>12</v>
      </c>
    </row>
    <row r="78" spans="1:18" s="321" customFormat="1" ht="22.5" x14ac:dyDescent="0.25">
      <c r="A78" s="317" t="s">
        <v>471</v>
      </c>
      <c r="B78" s="317" t="s">
        <v>504</v>
      </c>
      <c r="C78" s="317" t="s">
        <v>161</v>
      </c>
      <c r="D78" s="323" t="s">
        <v>607</v>
      </c>
      <c r="E78" s="324">
        <v>3500</v>
      </c>
      <c r="F78" s="325">
        <v>46431666</v>
      </c>
      <c r="G78" s="320" t="s">
        <v>608</v>
      </c>
      <c r="H78" s="323" t="s">
        <v>609</v>
      </c>
      <c r="I78" s="323" t="s">
        <v>610</v>
      </c>
      <c r="J78" s="323" t="s">
        <v>610</v>
      </c>
      <c r="K78" s="320">
        <v>1</v>
      </c>
      <c r="L78" s="320">
        <v>2</v>
      </c>
      <c r="M78" s="318">
        <f>+E78*L78</f>
        <v>7000</v>
      </c>
      <c r="N78" s="320">
        <v>1</v>
      </c>
      <c r="O78" s="320">
        <v>6</v>
      </c>
      <c r="P78" s="318">
        <f>+O78*E78</f>
        <v>21000</v>
      </c>
      <c r="Q78" s="308">
        <v>1</v>
      </c>
      <c r="R78" s="308">
        <v>12</v>
      </c>
    </row>
    <row r="79" spans="1:18" s="321" customFormat="1" ht="22.5" x14ac:dyDescent="0.25">
      <c r="A79" s="317" t="s">
        <v>471</v>
      </c>
      <c r="B79" s="317" t="s">
        <v>472</v>
      </c>
      <c r="C79" s="317" t="s">
        <v>161</v>
      </c>
      <c r="D79" s="317" t="s">
        <v>563</v>
      </c>
      <c r="E79" s="318">
        <v>3500</v>
      </c>
      <c r="F79" s="319">
        <v>10379373</v>
      </c>
      <c r="G79" s="317" t="s">
        <v>611</v>
      </c>
      <c r="H79" s="317" t="s">
        <v>612</v>
      </c>
      <c r="I79" s="317" t="s">
        <v>613</v>
      </c>
      <c r="J79" s="317" t="s">
        <v>613</v>
      </c>
      <c r="K79" s="320">
        <v>6</v>
      </c>
      <c r="L79" s="320">
        <v>12</v>
      </c>
      <c r="M79" s="318">
        <v>42000</v>
      </c>
      <c r="N79" s="320">
        <v>1</v>
      </c>
      <c r="O79" s="320">
        <v>6</v>
      </c>
      <c r="P79" s="318">
        <v>21000</v>
      </c>
      <c r="Q79" s="308">
        <v>1</v>
      </c>
      <c r="R79" s="308">
        <v>12</v>
      </c>
    </row>
    <row r="80" spans="1:18" s="321" customFormat="1" ht="22.5" x14ac:dyDescent="0.25">
      <c r="A80" s="317" t="s">
        <v>471</v>
      </c>
      <c r="B80" s="317" t="s">
        <v>472</v>
      </c>
      <c r="C80" s="317" t="s">
        <v>161</v>
      </c>
      <c r="D80" s="317" t="s">
        <v>614</v>
      </c>
      <c r="E80" s="318">
        <v>8000</v>
      </c>
      <c r="F80" s="322" t="s">
        <v>615</v>
      </c>
      <c r="G80" s="317" t="s">
        <v>616</v>
      </c>
      <c r="H80" s="317" t="s">
        <v>555</v>
      </c>
      <c r="I80" s="317" t="s">
        <v>479</v>
      </c>
      <c r="J80" s="317" t="s">
        <v>479</v>
      </c>
      <c r="K80" s="320">
        <v>6</v>
      </c>
      <c r="L80" s="320">
        <v>12</v>
      </c>
      <c r="M80" s="318">
        <v>96000</v>
      </c>
      <c r="N80" s="320">
        <v>1</v>
      </c>
      <c r="O80" s="320">
        <v>6</v>
      </c>
      <c r="P80" s="318">
        <v>48000</v>
      </c>
      <c r="Q80" s="308">
        <v>1</v>
      </c>
      <c r="R80" s="308">
        <v>12</v>
      </c>
    </row>
    <row r="81" spans="1:18" s="321" customFormat="1" ht="22.5" x14ac:dyDescent="0.25">
      <c r="A81" s="317" t="s">
        <v>471</v>
      </c>
      <c r="B81" s="317" t="s">
        <v>472</v>
      </c>
      <c r="C81" s="317" t="s">
        <v>161</v>
      </c>
      <c r="D81" s="317" t="s">
        <v>617</v>
      </c>
      <c r="E81" s="318">
        <v>2400</v>
      </c>
      <c r="F81" s="319">
        <v>15413201</v>
      </c>
      <c r="G81" s="317" t="s">
        <v>618</v>
      </c>
      <c r="H81" s="317" t="s">
        <v>492</v>
      </c>
      <c r="I81" s="317" t="s">
        <v>493</v>
      </c>
      <c r="J81" s="317" t="s">
        <v>493</v>
      </c>
      <c r="K81" s="320">
        <v>6</v>
      </c>
      <c r="L81" s="320">
        <v>12</v>
      </c>
      <c r="M81" s="318">
        <v>28800</v>
      </c>
      <c r="N81" s="320">
        <v>1</v>
      </c>
      <c r="O81" s="320">
        <v>6</v>
      </c>
      <c r="P81" s="318">
        <v>14400</v>
      </c>
      <c r="Q81" s="308">
        <v>1</v>
      </c>
      <c r="R81" s="308">
        <v>12</v>
      </c>
    </row>
    <row r="82" spans="1:18" s="321" customFormat="1" ht="22.5" x14ac:dyDescent="0.25">
      <c r="A82" s="317" t="s">
        <v>471</v>
      </c>
      <c r="B82" s="317" t="s">
        <v>472</v>
      </c>
      <c r="C82" s="317" t="s">
        <v>161</v>
      </c>
      <c r="D82" s="317" t="s">
        <v>619</v>
      </c>
      <c r="E82" s="318">
        <v>3100</v>
      </c>
      <c r="F82" s="322" t="s">
        <v>620</v>
      </c>
      <c r="G82" s="317" t="s">
        <v>621</v>
      </c>
      <c r="H82" s="317" t="s">
        <v>475</v>
      </c>
      <c r="I82" s="317" t="s">
        <v>476</v>
      </c>
      <c r="J82" s="317" t="s">
        <v>476</v>
      </c>
      <c r="K82" s="320">
        <v>6</v>
      </c>
      <c r="L82" s="320">
        <v>12</v>
      </c>
      <c r="M82" s="318">
        <v>37200</v>
      </c>
      <c r="N82" s="320">
        <v>1</v>
      </c>
      <c r="O82" s="320">
        <v>6</v>
      </c>
      <c r="P82" s="318">
        <v>18600</v>
      </c>
      <c r="Q82" s="308">
        <v>1</v>
      </c>
      <c r="R82" s="308">
        <v>12</v>
      </c>
    </row>
    <row r="83" spans="1:18" s="321" customFormat="1" ht="22.5" x14ac:dyDescent="0.25">
      <c r="A83" s="317" t="s">
        <v>471</v>
      </c>
      <c r="B83" s="317" t="s">
        <v>472</v>
      </c>
      <c r="C83" s="317" t="s">
        <v>161</v>
      </c>
      <c r="D83" s="317" t="s">
        <v>622</v>
      </c>
      <c r="E83" s="318">
        <v>4500</v>
      </c>
      <c r="F83" s="322" t="s">
        <v>623</v>
      </c>
      <c r="G83" s="317" t="s">
        <v>624</v>
      </c>
      <c r="H83" s="317" t="s">
        <v>625</v>
      </c>
      <c r="I83" s="317" t="s">
        <v>497</v>
      </c>
      <c r="J83" s="317" t="s">
        <v>497</v>
      </c>
      <c r="K83" s="320">
        <v>6</v>
      </c>
      <c r="L83" s="320">
        <v>12</v>
      </c>
      <c r="M83" s="318">
        <v>54000</v>
      </c>
      <c r="N83" s="320">
        <v>1</v>
      </c>
      <c r="O83" s="320">
        <v>6</v>
      </c>
      <c r="P83" s="318">
        <v>27000</v>
      </c>
      <c r="Q83" s="308">
        <v>1</v>
      </c>
      <c r="R83" s="308">
        <v>12</v>
      </c>
    </row>
    <row r="84" spans="1:18" s="321" customFormat="1" ht="22.5" x14ac:dyDescent="0.25">
      <c r="A84" s="317" t="s">
        <v>471</v>
      </c>
      <c r="B84" s="317" t="s">
        <v>472</v>
      </c>
      <c r="C84" s="317" t="s">
        <v>161</v>
      </c>
      <c r="D84" s="317" t="s">
        <v>563</v>
      </c>
      <c r="E84" s="318">
        <v>2500</v>
      </c>
      <c r="F84" s="319">
        <v>71434557</v>
      </c>
      <c r="G84" s="317" t="s">
        <v>626</v>
      </c>
      <c r="H84" s="317" t="s">
        <v>627</v>
      </c>
      <c r="I84" s="317" t="s">
        <v>497</v>
      </c>
      <c r="J84" s="317" t="s">
        <v>497</v>
      </c>
      <c r="K84" s="320">
        <v>6</v>
      </c>
      <c r="L84" s="320">
        <v>12</v>
      </c>
      <c r="M84" s="318">
        <v>30000</v>
      </c>
      <c r="N84" s="320">
        <v>1</v>
      </c>
      <c r="O84" s="320">
        <v>6</v>
      </c>
      <c r="P84" s="318">
        <v>15000</v>
      </c>
      <c r="Q84" s="308">
        <v>1</v>
      </c>
      <c r="R84" s="308">
        <v>12</v>
      </c>
    </row>
    <row r="85" spans="1:18" s="321" customFormat="1" ht="22.5" x14ac:dyDescent="0.25">
      <c r="A85" s="317" t="s">
        <v>471</v>
      </c>
      <c r="B85" s="317" t="s">
        <v>472</v>
      </c>
      <c r="C85" s="317" t="s">
        <v>161</v>
      </c>
      <c r="D85" s="317" t="s">
        <v>544</v>
      </c>
      <c r="E85" s="318">
        <v>6250</v>
      </c>
      <c r="F85" s="322" t="s">
        <v>628</v>
      </c>
      <c r="G85" s="317" t="s">
        <v>629</v>
      </c>
      <c r="H85" s="317" t="s">
        <v>392</v>
      </c>
      <c r="I85" s="317" t="s">
        <v>479</v>
      </c>
      <c r="J85" s="317" t="s">
        <v>479</v>
      </c>
      <c r="K85" s="320">
        <v>6</v>
      </c>
      <c r="L85" s="320">
        <v>12</v>
      </c>
      <c r="M85" s="318">
        <v>75000</v>
      </c>
      <c r="N85" s="320">
        <v>1</v>
      </c>
      <c r="O85" s="320">
        <v>6</v>
      </c>
      <c r="P85" s="318">
        <v>37500</v>
      </c>
      <c r="Q85" s="308">
        <v>1</v>
      </c>
      <c r="R85" s="308">
        <v>12</v>
      </c>
    </row>
    <row r="86" spans="1:18" s="321" customFormat="1" ht="22.5" x14ac:dyDescent="0.25">
      <c r="A86" s="317" t="s">
        <v>471</v>
      </c>
      <c r="B86" s="317" t="s">
        <v>472</v>
      </c>
      <c r="C86" s="317" t="s">
        <v>161</v>
      </c>
      <c r="D86" s="317" t="s">
        <v>617</v>
      </c>
      <c r="E86" s="318">
        <v>2400</v>
      </c>
      <c r="F86" s="322" t="s">
        <v>630</v>
      </c>
      <c r="G86" s="317" t="s">
        <v>631</v>
      </c>
      <c r="H86" s="317" t="s">
        <v>492</v>
      </c>
      <c r="I86" s="317" t="s">
        <v>493</v>
      </c>
      <c r="J86" s="317" t="s">
        <v>493</v>
      </c>
      <c r="K86" s="320">
        <v>6</v>
      </c>
      <c r="L86" s="320">
        <v>12</v>
      </c>
      <c r="M86" s="318">
        <v>28800</v>
      </c>
      <c r="N86" s="320">
        <v>1</v>
      </c>
      <c r="O86" s="320">
        <v>6</v>
      </c>
      <c r="P86" s="318">
        <v>14400</v>
      </c>
      <c r="Q86" s="308">
        <v>1</v>
      </c>
      <c r="R86" s="308">
        <v>12</v>
      </c>
    </row>
    <row r="87" spans="1:18" s="321" customFormat="1" ht="33.75" x14ac:dyDescent="0.25">
      <c r="A87" s="317" t="s">
        <v>471</v>
      </c>
      <c r="B87" s="317" t="s">
        <v>472</v>
      </c>
      <c r="C87" s="317" t="s">
        <v>161</v>
      </c>
      <c r="D87" s="317" t="s">
        <v>619</v>
      </c>
      <c r="E87" s="318">
        <v>3100</v>
      </c>
      <c r="F87" s="319">
        <v>43605084</v>
      </c>
      <c r="G87" s="317" t="s">
        <v>632</v>
      </c>
      <c r="H87" s="317" t="s">
        <v>633</v>
      </c>
      <c r="I87" s="317" t="s">
        <v>476</v>
      </c>
      <c r="J87" s="317" t="s">
        <v>476</v>
      </c>
      <c r="K87" s="320">
        <v>6</v>
      </c>
      <c r="L87" s="320">
        <v>12</v>
      </c>
      <c r="M87" s="318">
        <v>37200</v>
      </c>
      <c r="N87" s="320">
        <v>1</v>
      </c>
      <c r="O87" s="320">
        <v>6</v>
      </c>
      <c r="P87" s="318">
        <v>18600</v>
      </c>
      <c r="Q87" s="308">
        <v>1</v>
      </c>
      <c r="R87" s="308">
        <v>12</v>
      </c>
    </row>
    <row r="88" spans="1:18" s="321" customFormat="1" ht="22.5" x14ac:dyDescent="0.25">
      <c r="A88" s="317" t="s">
        <v>471</v>
      </c>
      <c r="B88" s="317" t="s">
        <v>472</v>
      </c>
      <c r="C88" s="317" t="s">
        <v>161</v>
      </c>
      <c r="D88" s="317" t="s">
        <v>634</v>
      </c>
      <c r="E88" s="318">
        <v>3500</v>
      </c>
      <c r="F88" s="319">
        <v>47577309</v>
      </c>
      <c r="G88" s="317" t="s">
        <v>635</v>
      </c>
      <c r="H88" s="317" t="s">
        <v>500</v>
      </c>
      <c r="I88" s="317" t="s">
        <v>479</v>
      </c>
      <c r="J88" s="317" t="s">
        <v>479</v>
      </c>
      <c r="K88" s="320">
        <v>6</v>
      </c>
      <c r="L88" s="320">
        <v>12</v>
      </c>
      <c r="M88" s="318">
        <v>42000</v>
      </c>
      <c r="N88" s="320">
        <v>1</v>
      </c>
      <c r="O88" s="320">
        <v>6</v>
      </c>
      <c r="P88" s="318">
        <v>21000</v>
      </c>
      <c r="Q88" s="308">
        <v>1</v>
      </c>
      <c r="R88" s="308">
        <v>12</v>
      </c>
    </row>
    <row r="89" spans="1:18" s="321" customFormat="1" ht="22.5" x14ac:dyDescent="0.25">
      <c r="A89" s="317" t="s">
        <v>471</v>
      </c>
      <c r="B89" s="317" t="s">
        <v>472</v>
      </c>
      <c r="C89" s="317" t="s">
        <v>161</v>
      </c>
      <c r="D89" s="317" t="s">
        <v>542</v>
      </c>
      <c r="E89" s="318">
        <v>5000</v>
      </c>
      <c r="F89" s="319">
        <v>15761196</v>
      </c>
      <c r="G89" s="317" t="s">
        <v>636</v>
      </c>
      <c r="H89" s="317" t="s">
        <v>637</v>
      </c>
      <c r="I89" s="317" t="s">
        <v>479</v>
      </c>
      <c r="J89" s="317" t="s">
        <v>479</v>
      </c>
      <c r="K89" s="320">
        <v>6</v>
      </c>
      <c r="L89" s="320">
        <v>12</v>
      </c>
      <c r="M89" s="318">
        <v>60000</v>
      </c>
      <c r="N89" s="320">
        <v>1</v>
      </c>
      <c r="O89" s="320">
        <v>6</v>
      </c>
      <c r="P89" s="318">
        <v>30000</v>
      </c>
      <c r="Q89" s="308">
        <v>1</v>
      </c>
      <c r="R89" s="308">
        <v>12</v>
      </c>
    </row>
    <row r="90" spans="1:18" s="321" customFormat="1" ht="22.5" x14ac:dyDescent="0.25">
      <c r="A90" s="317" t="s">
        <v>471</v>
      </c>
      <c r="B90" s="317" t="s">
        <v>472</v>
      </c>
      <c r="C90" s="317" t="s">
        <v>161</v>
      </c>
      <c r="D90" s="317" t="s">
        <v>638</v>
      </c>
      <c r="E90" s="318">
        <v>8000</v>
      </c>
      <c r="F90" s="319">
        <v>23018243</v>
      </c>
      <c r="G90" s="317" t="s">
        <v>639</v>
      </c>
      <c r="H90" s="317" t="s">
        <v>503</v>
      </c>
      <c r="I90" s="317" t="s">
        <v>479</v>
      </c>
      <c r="J90" s="317" t="s">
        <v>479</v>
      </c>
      <c r="K90" s="320">
        <v>6</v>
      </c>
      <c r="L90" s="320">
        <v>12</v>
      </c>
      <c r="M90" s="318">
        <v>96000</v>
      </c>
      <c r="N90" s="320">
        <v>1</v>
      </c>
      <c r="O90" s="320">
        <v>6</v>
      </c>
      <c r="P90" s="318">
        <v>48000</v>
      </c>
      <c r="Q90" s="308">
        <v>1</v>
      </c>
      <c r="R90" s="308">
        <v>12</v>
      </c>
    </row>
    <row r="91" spans="1:18" s="321" customFormat="1" ht="22.5" x14ac:dyDescent="0.25">
      <c r="A91" s="317" t="s">
        <v>471</v>
      </c>
      <c r="B91" s="317" t="s">
        <v>472</v>
      </c>
      <c r="C91" s="317" t="s">
        <v>161</v>
      </c>
      <c r="D91" s="317" t="s">
        <v>640</v>
      </c>
      <c r="E91" s="318">
        <v>6500</v>
      </c>
      <c r="F91" s="326">
        <v>10522516</v>
      </c>
      <c r="G91" s="317" t="s">
        <v>641</v>
      </c>
      <c r="H91" s="317" t="s">
        <v>642</v>
      </c>
      <c r="I91" s="317" t="s">
        <v>479</v>
      </c>
      <c r="J91" s="317" t="s">
        <v>479</v>
      </c>
      <c r="K91" s="320">
        <v>6</v>
      </c>
      <c r="L91" s="320">
        <v>12</v>
      </c>
      <c r="M91" s="318">
        <v>78000</v>
      </c>
      <c r="N91" s="320">
        <v>1</v>
      </c>
      <c r="O91" s="320">
        <v>6</v>
      </c>
      <c r="P91" s="318">
        <v>39000</v>
      </c>
      <c r="Q91" s="308">
        <v>1</v>
      </c>
      <c r="R91" s="308">
        <v>12</v>
      </c>
    </row>
    <row r="92" spans="1:18" s="321" customFormat="1" ht="22.5" x14ac:dyDescent="0.25">
      <c r="A92" s="317" t="s">
        <v>471</v>
      </c>
      <c r="B92" s="317" t="s">
        <v>472</v>
      </c>
      <c r="C92" s="317" t="s">
        <v>161</v>
      </c>
      <c r="D92" s="317" t="s">
        <v>643</v>
      </c>
      <c r="E92" s="318">
        <v>3125</v>
      </c>
      <c r="F92" s="319">
        <v>45479798</v>
      </c>
      <c r="G92" s="317" t="s">
        <v>644</v>
      </c>
      <c r="H92" s="317" t="s">
        <v>500</v>
      </c>
      <c r="I92" s="317" t="s">
        <v>479</v>
      </c>
      <c r="J92" s="317" t="s">
        <v>479</v>
      </c>
      <c r="K92" s="320">
        <v>6</v>
      </c>
      <c r="L92" s="320">
        <v>12</v>
      </c>
      <c r="M92" s="318">
        <v>37500</v>
      </c>
      <c r="N92" s="320">
        <v>1</v>
      </c>
      <c r="O92" s="320">
        <v>6</v>
      </c>
      <c r="P92" s="318">
        <v>18750</v>
      </c>
      <c r="Q92" s="308">
        <v>1</v>
      </c>
      <c r="R92" s="308">
        <v>12</v>
      </c>
    </row>
    <row r="93" spans="1:18" s="321" customFormat="1" ht="22.5" x14ac:dyDescent="0.25">
      <c r="A93" s="317" t="s">
        <v>471</v>
      </c>
      <c r="B93" s="317" t="s">
        <v>472</v>
      </c>
      <c r="C93" s="317" t="s">
        <v>161</v>
      </c>
      <c r="D93" s="317" t="s">
        <v>645</v>
      </c>
      <c r="E93" s="318">
        <v>3100</v>
      </c>
      <c r="F93" s="319">
        <v>25740084</v>
      </c>
      <c r="G93" s="317" t="s">
        <v>646</v>
      </c>
      <c r="H93" s="317" t="s">
        <v>647</v>
      </c>
      <c r="I93" s="317" t="s">
        <v>497</v>
      </c>
      <c r="J93" s="317" t="s">
        <v>497</v>
      </c>
      <c r="K93" s="320">
        <v>6</v>
      </c>
      <c r="L93" s="320">
        <v>12</v>
      </c>
      <c r="M93" s="318">
        <v>37200</v>
      </c>
      <c r="N93" s="320">
        <v>1</v>
      </c>
      <c r="O93" s="320">
        <v>6</v>
      </c>
      <c r="P93" s="318">
        <v>18600</v>
      </c>
      <c r="Q93" s="308">
        <v>1</v>
      </c>
      <c r="R93" s="308">
        <v>12</v>
      </c>
    </row>
    <row r="94" spans="1:18" s="321" customFormat="1" ht="22.5" x14ac:dyDescent="0.25">
      <c r="A94" s="317" t="s">
        <v>471</v>
      </c>
      <c r="B94" s="317" t="s">
        <v>472</v>
      </c>
      <c r="C94" s="317" t="s">
        <v>161</v>
      </c>
      <c r="D94" s="317" t="s">
        <v>528</v>
      </c>
      <c r="E94" s="318">
        <v>3100</v>
      </c>
      <c r="F94" s="319">
        <v>42767869</v>
      </c>
      <c r="G94" s="317" t="s">
        <v>648</v>
      </c>
      <c r="H94" s="317" t="s">
        <v>649</v>
      </c>
      <c r="I94" s="317" t="s">
        <v>476</v>
      </c>
      <c r="J94" s="317" t="s">
        <v>476</v>
      </c>
      <c r="K94" s="320">
        <v>6</v>
      </c>
      <c r="L94" s="320">
        <v>12</v>
      </c>
      <c r="M94" s="318">
        <v>37200</v>
      </c>
      <c r="N94" s="320">
        <v>1</v>
      </c>
      <c r="O94" s="320">
        <v>6</v>
      </c>
      <c r="P94" s="318">
        <v>18600</v>
      </c>
      <c r="Q94" s="308">
        <v>1</v>
      </c>
      <c r="R94" s="308">
        <v>12</v>
      </c>
    </row>
    <row r="95" spans="1:18" s="321" customFormat="1" ht="22.5" x14ac:dyDescent="0.25">
      <c r="A95" s="317" t="s">
        <v>471</v>
      </c>
      <c r="B95" s="317" t="s">
        <v>472</v>
      </c>
      <c r="C95" s="317" t="s">
        <v>161</v>
      </c>
      <c r="D95" s="317" t="s">
        <v>617</v>
      </c>
      <c r="E95" s="318">
        <v>2400</v>
      </c>
      <c r="F95" s="327" t="s">
        <v>650</v>
      </c>
      <c r="G95" s="317" t="s">
        <v>651</v>
      </c>
      <c r="H95" s="317" t="s">
        <v>492</v>
      </c>
      <c r="I95" s="317" t="s">
        <v>493</v>
      </c>
      <c r="J95" s="317" t="s">
        <v>493</v>
      </c>
      <c r="K95" s="320">
        <v>6</v>
      </c>
      <c r="L95" s="320">
        <v>12</v>
      </c>
      <c r="M95" s="318">
        <v>28800</v>
      </c>
      <c r="N95" s="320">
        <v>1</v>
      </c>
      <c r="O95" s="320">
        <v>6</v>
      </c>
      <c r="P95" s="318">
        <v>14400</v>
      </c>
      <c r="Q95" s="308">
        <v>1</v>
      </c>
      <c r="R95" s="308">
        <v>12</v>
      </c>
    </row>
    <row r="96" spans="1:18" s="321" customFormat="1" ht="22.5" x14ac:dyDescent="0.25">
      <c r="A96" s="317" t="s">
        <v>471</v>
      </c>
      <c r="B96" s="317" t="s">
        <v>472</v>
      </c>
      <c r="C96" s="317" t="s">
        <v>161</v>
      </c>
      <c r="D96" s="317" t="s">
        <v>652</v>
      </c>
      <c r="E96" s="318">
        <v>3900</v>
      </c>
      <c r="F96" s="322" t="s">
        <v>653</v>
      </c>
      <c r="G96" s="317" t="s">
        <v>654</v>
      </c>
      <c r="H96" s="317" t="s">
        <v>406</v>
      </c>
      <c r="I96" s="317" t="s">
        <v>479</v>
      </c>
      <c r="J96" s="317" t="s">
        <v>479</v>
      </c>
      <c r="K96" s="320">
        <v>6</v>
      </c>
      <c r="L96" s="320">
        <v>12</v>
      </c>
      <c r="M96" s="318">
        <v>46800</v>
      </c>
      <c r="N96" s="320">
        <v>1</v>
      </c>
      <c r="O96" s="320">
        <v>6</v>
      </c>
      <c r="P96" s="318">
        <v>23400</v>
      </c>
      <c r="Q96" s="308">
        <v>1</v>
      </c>
      <c r="R96" s="308">
        <v>12</v>
      </c>
    </row>
    <row r="97" spans="1:18" s="321" customFormat="1" ht="56.25" x14ac:dyDescent="0.25">
      <c r="A97" s="328" t="s">
        <v>471</v>
      </c>
      <c r="B97" s="328" t="s">
        <v>472</v>
      </c>
      <c r="C97" s="328" t="s">
        <v>161</v>
      </c>
      <c r="D97" s="328" t="s">
        <v>655</v>
      </c>
      <c r="E97" s="329">
        <v>6250</v>
      </c>
      <c r="F97" s="326">
        <v>42296504</v>
      </c>
      <c r="G97" s="328" t="s">
        <v>656</v>
      </c>
      <c r="H97" s="328" t="s">
        <v>657</v>
      </c>
      <c r="I97" s="328" t="s">
        <v>479</v>
      </c>
      <c r="J97" s="328" t="s">
        <v>479</v>
      </c>
      <c r="K97" s="320">
        <v>6</v>
      </c>
      <c r="L97" s="320">
        <v>12</v>
      </c>
      <c r="M97" s="329">
        <v>75000</v>
      </c>
      <c r="N97" s="320">
        <v>1</v>
      </c>
      <c r="O97" s="320">
        <v>6</v>
      </c>
      <c r="P97" s="329">
        <v>37500</v>
      </c>
      <c r="Q97" s="308">
        <v>1</v>
      </c>
      <c r="R97" s="308">
        <v>12</v>
      </c>
    </row>
    <row r="98" spans="1:18" s="321" customFormat="1" ht="22.5" x14ac:dyDescent="0.25">
      <c r="A98" s="317" t="s">
        <v>471</v>
      </c>
      <c r="B98" s="317" t="s">
        <v>472</v>
      </c>
      <c r="C98" s="317" t="s">
        <v>161</v>
      </c>
      <c r="D98" s="317" t="s">
        <v>534</v>
      </c>
      <c r="E98" s="318">
        <v>3100</v>
      </c>
      <c r="F98" s="319">
        <v>43400715</v>
      </c>
      <c r="G98" s="317" t="s">
        <v>658</v>
      </c>
      <c r="H98" s="317" t="s">
        <v>659</v>
      </c>
      <c r="I98" s="317" t="s">
        <v>479</v>
      </c>
      <c r="J98" s="317" t="s">
        <v>479</v>
      </c>
      <c r="K98" s="320">
        <v>6</v>
      </c>
      <c r="L98" s="320">
        <v>12</v>
      </c>
      <c r="M98" s="318">
        <v>37200</v>
      </c>
      <c r="N98" s="320">
        <v>1</v>
      </c>
      <c r="O98" s="320">
        <v>6</v>
      </c>
      <c r="P98" s="318">
        <v>18600</v>
      </c>
      <c r="Q98" s="308">
        <v>1</v>
      </c>
      <c r="R98" s="308">
        <v>12</v>
      </c>
    </row>
    <row r="99" spans="1:18" s="321" customFormat="1" ht="22.5" x14ac:dyDescent="0.25">
      <c r="A99" s="317" t="s">
        <v>471</v>
      </c>
      <c r="B99" s="317" t="s">
        <v>472</v>
      </c>
      <c r="C99" s="317" t="s">
        <v>161</v>
      </c>
      <c r="D99" s="317" t="s">
        <v>437</v>
      </c>
      <c r="E99" s="318">
        <v>10000</v>
      </c>
      <c r="F99" s="319">
        <v>40056336</v>
      </c>
      <c r="G99" s="317" t="s">
        <v>660</v>
      </c>
      <c r="H99" s="317" t="s">
        <v>661</v>
      </c>
      <c r="I99" s="317" t="s">
        <v>479</v>
      </c>
      <c r="J99" s="317" t="s">
        <v>479</v>
      </c>
      <c r="K99" s="320">
        <v>6</v>
      </c>
      <c r="L99" s="320">
        <v>12</v>
      </c>
      <c r="M99" s="318">
        <v>120000</v>
      </c>
      <c r="N99" s="320">
        <v>1</v>
      </c>
      <c r="O99" s="320">
        <v>6</v>
      </c>
      <c r="P99" s="318">
        <v>60000</v>
      </c>
      <c r="Q99" s="308">
        <v>1</v>
      </c>
      <c r="R99" s="308">
        <v>12</v>
      </c>
    </row>
    <row r="100" spans="1:18" s="321" customFormat="1" ht="22.5" x14ac:dyDescent="0.25">
      <c r="A100" s="317" t="s">
        <v>471</v>
      </c>
      <c r="B100" s="317" t="s">
        <v>472</v>
      </c>
      <c r="C100" s="317" t="s">
        <v>161</v>
      </c>
      <c r="D100" s="317" t="s">
        <v>662</v>
      </c>
      <c r="E100" s="318">
        <v>8000</v>
      </c>
      <c r="F100" s="319">
        <v>15581278</v>
      </c>
      <c r="G100" s="317" t="s">
        <v>663</v>
      </c>
      <c r="H100" s="317" t="s">
        <v>664</v>
      </c>
      <c r="I100" s="317" t="s">
        <v>516</v>
      </c>
      <c r="J100" s="317" t="s">
        <v>516</v>
      </c>
      <c r="K100" s="320">
        <v>6</v>
      </c>
      <c r="L100" s="320">
        <v>12</v>
      </c>
      <c r="M100" s="318">
        <v>96000</v>
      </c>
      <c r="N100" s="320">
        <v>1</v>
      </c>
      <c r="O100" s="320">
        <v>6</v>
      </c>
      <c r="P100" s="318">
        <v>48000</v>
      </c>
      <c r="Q100" s="308">
        <v>1</v>
      </c>
      <c r="R100" s="308">
        <v>12</v>
      </c>
    </row>
    <row r="101" spans="1:18" s="321" customFormat="1" ht="45" x14ac:dyDescent="0.25">
      <c r="A101" s="317" t="s">
        <v>471</v>
      </c>
      <c r="B101" s="317" t="s">
        <v>472</v>
      </c>
      <c r="C101" s="317" t="s">
        <v>161</v>
      </c>
      <c r="D101" s="317" t="s">
        <v>665</v>
      </c>
      <c r="E101" s="318">
        <v>10000</v>
      </c>
      <c r="F101" s="319">
        <v>10073549</v>
      </c>
      <c r="G101" s="317" t="s">
        <v>666</v>
      </c>
      <c r="H101" s="317" t="s">
        <v>667</v>
      </c>
      <c r="I101" s="317" t="s">
        <v>479</v>
      </c>
      <c r="J101" s="317" t="s">
        <v>479</v>
      </c>
      <c r="K101" s="320">
        <v>4</v>
      </c>
      <c r="L101" s="320">
        <v>8</v>
      </c>
      <c r="M101" s="318">
        <v>80000</v>
      </c>
      <c r="N101" s="320">
        <v>0</v>
      </c>
      <c r="O101" s="320">
        <v>0</v>
      </c>
      <c r="P101" s="318">
        <v>0</v>
      </c>
      <c r="Q101" s="308">
        <v>0</v>
      </c>
      <c r="R101" s="308">
        <v>0</v>
      </c>
    </row>
    <row r="102" spans="1:18" s="321" customFormat="1" ht="45" x14ac:dyDescent="0.25">
      <c r="A102" s="317" t="s">
        <v>471</v>
      </c>
      <c r="B102" s="317" t="s">
        <v>472</v>
      </c>
      <c r="C102" s="317" t="s">
        <v>161</v>
      </c>
      <c r="D102" s="317" t="s">
        <v>668</v>
      </c>
      <c r="E102" s="318">
        <v>13000</v>
      </c>
      <c r="F102" s="319">
        <v>10073549</v>
      </c>
      <c r="G102" s="317" t="s">
        <v>666</v>
      </c>
      <c r="H102" s="317" t="s">
        <v>667</v>
      </c>
      <c r="I102" s="317" t="s">
        <v>479</v>
      </c>
      <c r="J102" s="317" t="s">
        <v>479</v>
      </c>
      <c r="K102" s="320">
        <v>2</v>
      </c>
      <c r="L102" s="320">
        <v>4</v>
      </c>
      <c r="M102" s="318">
        <v>52000</v>
      </c>
      <c r="N102" s="320">
        <v>1</v>
      </c>
      <c r="O102" s="320">
        <v>6</v>
      </c>
      <c r="P102" s="318">
        <v>78000</v>
      </c>
      <c r="Q102" s="308">
        <v>1</v>
      </c>
      <c r="R102" s="308">
        <v>12</v>
      </c>
    </row>
    <row r="103" spans="1:18" s="321" customFormat="1" ht="22.5" x14ac:dyDescent="0.25">
      <c r="A103" s="317" t="s">
        <v>471</v>
      </c>
      <c r="B103" s="317" t="s">
        <v>472</v>
      </c>
      <c r="C103" s="317" t="s">
        <v>161</v>
      </c>
      <c r="D103" s="317" t="s">
        <v>544</v>
      </c>
      <c r="E103" s="318">
        <v>11000</v>
      </c>
      <c r="F103" s="319">
        <v>40873128</v>
      </c>
      <c r="G103" s="317" t="s">
        <v>669</v>
      </c>
      <c r="H103" s="317" t="s">
        <v>527</v>
      </c>
      <c r="I103" s="317" t="s">
        <v>479</v>
      </c>
      <c r="J103" s="317" t="s">
        <v>479</v>
      </c>
      <c r="K103" s="320">
        <v>1</v>
      </c>
      <c r="L103" s="320">
        <v>12</v>
      </c>
      <c r="M103" s="318">
        <v>132000</v>
      </c>
      <c r="N103" s="320">
        <v>1</v>
      </c>
      <c r="O103" s="320">
        <v>6</v>
      </c>
      <c r="P103" s="318">
        <v>66000</v>
      </c>
      <c r="Q103" s="308">
        <v>1</v>
      </c>
      <c r="R103" s="308">
        <v>12</v>
      </c>
    </row>
    <row r="104" spans="1:18" s="321" customFormat="1" ht="22.5" x14ac:dyDescent="0.25">
      <c r="A104" s="317" t="s">
        <v>471</v>
      </c>
      <c r="B104" s="317" t="s">
        <v>472</v>
      </c>
      <c r="C104" s="317" t="s">
        <v>161</v>
      </c>
      <c r="D104" s="317" t="s">
        <v>670</v>
      </c>
      <c r="E104" s="318">
        <v>3125</v>
      </c>
      <c r="F104" s="319">
        <v>10808813</v>
      </c>
      <c r="G104" s="317" t="s">
        <v>671</v>
      </c>
      <c r="H104" s="317" t="s">
        <v>672</v>
      </c>
      <c r="I104" s="317" t="s">
        <v>497</v>
      </c>
      <c r="J104" s="317" t="s">
        <v>497</v>
      </c>
      <c r="K104" s="320">
        <v>6</v>
      </c>
      <c r="L104" s="320">
        <v>12</v>
      </c>
      <c r="M104" s="318">
        <v>37500</v>
      </c>
      <c r="N104" s="320">
        <v>1</v>
      </c>
      <c r="O104" s="320">
        <v>6</v>
      </c>
      <c r="P104" s="318">
        <v>18750</v>
      </c>
      <c r="Q104" s="308">
        <v>1</v>
      </c>
      <c r="R104" s="308">
        <v>12</v>
      </c>
    </row>
    <row r="105" spans="1:18" s="321" customFormat="1" ht="33.75" x14ac:dyDescent="0.25">
      <c r="A105" s="317" t="s">
        <v>471</v>
      </c>
      <c r="B105" s="317" t="s">
        <v>472</v>
      </c>
      <c r="C105" s="317" t="s">
        <v>161</v>
      </c>
      <c r="D105" s="317" t="s">
        <v>673</v>
      </c>
      <c r="E105" s="318">
        <v>3500</v>
      </c>
      <c r="F105" s="322" t="s">
        <v>674</v>
      </c>
      <c r="G105" s="317" t="s">
        <v>675</v>
      </c>
      <c r="H105" s="317" t="s">
        <v>676</v>
      </c>
      <c r="I105" s="317" t="s">
        <v>476</v>
      </c>
      <c r="J105" s="317" t="s">
        <v>476</v>
      </c>
      <c r="K105" s="320">
        <v>6</v>
      </c>
      <c r="L105" s="320">
        <v>12</v>
      </c>
      <c r="M105" s="318">
        <v>42000</v>
      </c>
      <c r="N105" s="320">
        <v>1</v>
      </c>
      <c r="O105" s="320">
        <v>6</v>
      </c>
      <c r="P105" s="318">
        <v>21000</v>
      </c>
      <c r="Q105" s="308">
        <v>1</v>
      </c>
      <c r="R105" s="308">
        <v>12</v>
      </c>
    </row>
    <row r="106" spans="1:18" s="321" customFormat="1" ht="33.75" x14ac:dyDescent="0.25">
      <c r="A106" s="317" t="s">
        <v>471</v>
      </c>
      <c r="B106" s="317" t="s">
        <v>472</v>
      </c>
      <c r="C106" s="317" t="s">
        <v>161</v>
      </c>
      <c r="D106" s="317" t="s">
        <v>544</v>
      </c>
      <c r="E106" s="318">
        <v>6250</v>
      </c>
      <c r="F106" s="319">
        <v>40262292</v>
      </c>
      <c r="G106" s="317" t="s">
        <v>677</v>
      </c>
      <c r="H106" s="317" t="s">
        <v>392</v>
      </c>
      <c r="I106" s="317" t="s">
        <v>479</v>
      </c>
      <c r="J106" s="317" t="s">
        <v>479</v>
      </c>
      <c r="K106" s="320">
        <v>6</v>
      </c>
      <c r="L106" s="320">
        <v>12</v>
      </c>
      <c r="M106" s="318">
        <v>75000</v>
      </c>
      <c r="N106" s="320">
        <v>1</v>
      </c>
      <c r="O106" s="320">
        <v>6</v>
      </c>
      <c r="P106" s="318">
        <v>37500</v>
      </c>
      <c r="Q106" s="308">
        <v>1</v>
      </c>
      <c r="R106" s="308">
        <v>12</v>
      </c>
    </row>
    <row r="107" spans="1:18" s="321" customFormat="1" ht="22.5" x14ac:dyDescent="0.25">
      <c r="A107" s="317" t="s">
        <v>471</v>
      </c>
      <c r="B107" s="317" t="s">
        <v>472</v>
      </c>
      <c r="C107" s="317" t="s">
        <v>161</v>
      </c>
      <c r="D107" s="317" t="s">
        <v>573</v>
      </c>
      <c r="E107" s="318">
        <v>3125</v>
      </c>
      <c r="F107" s="319">
        <v>40982001</v>
      </c>
      <c r="G107" s="317" t="s">
        <v>678</v>
      </c>
      <c r="H107" s="317" t="s">
        <v>679</v>
      </c>
      <c r="I107" s="317" t="s">
        <v>497</v>
      </c>
      <c r="J107" s="317" t="s">
        <v>497</v>
      </c>
      <c r="K107" s="320">
        <v>6</v>
      </c>
      <c r="L107" s="320">
        <v>12</v>
      </c>
      <c r="M107" s="318">
        <v>37500</v>
      </c>
      <c r="N107" s="320">
        <v>1</v>
      </c>
      <c r="O107" s="320">
        <v>6</v>
      </c>
      <c r="P107" s="318">
        <v>18750</v>
      </c>
      <c r="Q107" s="308">
        <v>1</v>
      </c>
      <c r="R107" s="308">
        <v>12</v>
      </c>
    </row>
    <row r="108" spans="1:18" s="321" customFormat="1" ht="22.5" x14ac:dyDescent="0.25">
      <c r="A108" s="317" t="s">
        <v>471</v>
      </c>
      <c r="B108" s="317" t="s">
        <v>472</v>
      </c>
      <c r="C108" s="317" t="s">
        <v>161</v>
      </c>
      <c r="D108" s="317" t="s">
        <v>537</v>
      </c>
      <c r="E108" s="318">
        <v>2800</v>
      </c>
      <c r="F108" s="319">
        <v>10351021</v>
      </c>
      <c r="G108" s="317" t="s">
        <v>680</v>
      </c>
      <c r="H108" s="317" t="s">
        <v>492</v>
      </c>
      <c r="I108" s="317" t="s">
        <v>493</v>
      </c>
      <c r="J108" s="317" t="s">
        <v>493</v>
      </c>
      <c r="K108" s="320">
        <v>6</v>
      </c>
      <c r="L108" s="320">
        <v>12</v>
      </c>
      <c r="M108" s="318">
        <v>33600</v>
      </c>
      <c r="N108" s="320">
        <v>1</v>
      </c>
      <c r="O108" s="320">
        <v>6</v>
      </c>
      <c r="P108" s="318">
        <v>16800</v>
      </c>
      <c r="Q108" s="308">
        <v>1</v>
      </c>
      <c r="R108" s="308">
        <v>12</v>
      </c>
    </row>
    <row r="109" spans="1:18" s="321" customFormat="1" ht="22.5" x14ac:dyDescent="0.25">
      <c r="A109" s="317" t="s">
        <v>471</v>
      </c>
      <c r="B109" s="317" t="s">
        <v>472</v>
      </c>
      <c r="C109" s="317" t="s">
        <v>161</v>
      </c>
      <c r="D109" s="317" t="s">
        <v>593</v>
      </c>
      <c r="E109" s="318">
        <v>1900</v>
      </c>
      <c r="F109" s="322" t="s">
        <v>681</v>
      </c>
      <c r="G109" s="317" t="s">
        <v>682</v>
      </c>
      <c r="H109" s="317" t="s">
        <v>683</v>
      </c>
      <c r="I109" s="317" t="s">
        <v>493</v>
      </c>
      <c r="J109" s="317" t="s">
        <v>493</v>
      </c>
      <c r="K109" s="320">
        <v>4</v>
      </c>
      <c r="L109" s="320">
        <v>8</v>
      </c>
      <c r="M109" s="318">
        <v>15200</v>
      </c>
      <c r="N109" s="320">
        <v>0</v>
      </c>
      <c r="O109" s="320">
        <v>0</v>
      </c>
      <c r="P109" s="318">
        <v>0</v>
      </c>
      <c r="Q109" s="308">
        <v>0</v>
      </c>
      <c r="R109" s="308">
        <v>0</v>
      </c>
    </row>
    <row r="110" spans="1:18" s="321" customFormat="1" ht="22.5" x14ac:dyDescent="0.25">
      <c r="A110" s="317" t="s">
        <v>471</v>
      </c>
      <c r="B110" s="317" t="s">
        <v>472</v>
      </c>
      <c r="C110" s="317" t="s">
        <v>161</v>
      </c>
      <c r="D110" s="317" t="s">
        <v>593</v>
      </c>
      <c r="E110" s="318">
        <v>3125</v>
      </c>
      <c r="F110" s="322" t="s">
        <v>681</v>
      </c>
      <c r="G110" s="317" t="s">
        <v>682</v>
      </c>
      <c r="H110" s="317" t="s">
        <v>683</v>
      </c>
      <c r="I110" s="317" t="s">
        <v>493</v>
      </c>
      <c r="J110" s="317" t="s">
        <v>493</v>
      </c>
      <c r="K110" s="320">
        <v>2</v>
      </c>
      <c r="L110" s="320">
        <v>4</v>
      </c>
      <c r="M110" s="318">
        <v>12500</v>
      </c>
      <c r="N110" s="320">
        <v>1</v>
      </c>
      <c r="O110" s="320">
        <v>6</v>
      </c>
      <c r="P110" s="318">
        <v>18750</v>
      </c>
      <c r="Q110" s="308">
        <v>1</v>
      </c>
      <c r="R110" s="308">
        <v>12</v>
      </c>
    </row>
    <row r="111" spans="1:18" s="321" customFormat="1" ht="22.5" x14ac:dyDescent="0.25">
      <c r="A111" s="317" t="s">
        <v>471</v>
      </c>
      <c r="B111" s="317" t="s">
        <v>472</v>
      </c>
      <c r="C111" s="317" t="s">
        <v>161</v>
      </c>
      <c r="D111" s="317" t="s">
        <v>477</v>
      </c>
      <c r="E111" s="318">
        <v>3100</v>
      </c>
      <c r="F111" s="319">
        <v>44103360</v>
      </c>
      <c r="G111" s="317" t="s">
        <v>684</v>
      </c>
      <c r="H111" s="317" t="s">
        <v>527</v>
      </c>
      <c r="I111" s="317" t="s">
        <v>479</v>
      </c>
      <c r="J111" s="317" t="s">
        <v>479</v>
      </c>
      <c r="K111" s="320">
        <v>6</v>
      </c>
      <c r="L111" s="320">
        <v>12</v>
      </c>
      <c r="M111" s="318">
        <v>37200</v>
      </c>
      <c r="N111" s="320">
        <v>1</v>
      </c>
      <c r="O111" s="320">
        <v>6</v>
      </c>
      <c r="P111" s="318">
        <v>18600</v>
      </c>
      <c r="Q111" s="308">
        <v>1</v>
      </c>
      <c r="R111" s="308">
        <v>12</v>
      </c>
    </row>
    <row r="112" spans="1:18" s="321" customFormat="1" ht="22.5" x14ac:dyDescent="0.25">
      <c r="A112" s="317" t="s">
        <v>471</v>
      </c>
      <c r="B112" s="317" t="s">
        <v>472</v>
      </c>
      <c r="C112" s="317" t="s">
        <v>161</v>
      </c>
      <c r="D112" s="317" t="s">
        <v>542</v>
      </c>
      <c r="E112" s="318">
        <v>5000</v>
      </c>
      <c r="F112" s="319">
        <v>10061592</v>
      </c>
      <c r="G112" s="317" t="s">
        <v>685</v>
      </c>
      <c r="H112" s="317" t="s">
        <v>555</v>
      </c>
      <c r="I112" s="317" t="s">
        <v>479</v>
      </c>
      <c r="J112" s="317" t="s">
        <v>479</v>
      </c>
      <c r="K112" s="320">
        <v>6</v>
      </c>
      <c r="L112" s="320">
        <v>12</v>
      </c>
      <c r="M112" s="318">
        <v>60000</v>
      </c>
      <c r="N112" s="320">
        <v>1</v>
      </c>
      <c r="O112" s="320">
        <v>6</v>
      </c>
      <c r="P112" s="318">
        <v>30000</v>
      </c>
      <c r="Q112" s="308">
        <v>1</v>
      </c>
      <c r="R112" s="308">
        <v>12</v>
      </c>
    </row>
    <row r="113" spans="1:18" s="321" customFormat="1" ht="22.5" x14ac:dyDescent="0.25">
      <c r="A113" s="317" t="s">
        <v>471</v>
      </c>
      <c r="B113" s="317" t="s">
        <v>472</v>
      </c>
      <c r="C113" s="317" t="s">
        <v>161</v>
      </c>
      <c r="D113" s="317" t="s">
        <v>508</v>
      </c>
      <c r="E113" s="318">
        <v>3000</v>
      </c>
      <c r="F113" s="322" t="s">
        <v>686</v>
      </c>
      <c r="G113" s="317" t="s">
        <v>687</v>
      </c>
      <c r="H113" s="317" t="s">
        <v>492</v>
      </c>
      <c r="I113" s="317" t="s">
        <v>493</v>
      </c>
      <c r="J113" s="317" t="s">
        <v>493</v>
      </c>
      <c r="K113" s="320">
        <v>6</v>
      </c>
      <c r="L113" s="320">
        <v>12</v>
      </c>
      <c r="M113" s="318">
        <v>36000</v>
      </c>
      <c r="N113" s="320">
        <v>1</v>
      </c>
      <c r="O113" s="320">
        <v>6</v>
      </c>
      <c r="P113" s="318">
        <v>18000</v>
      </c>
      <c r="Q113" s="308">
        <v>1</v>
      </c>
      <c r="R113" s="308">
        <v>12</v>
      </c>
    </row>
    <row r="114" spans="1:18" s="321" customFormat="1" ht="22.5" x14ac:dyDescent="0.25">
      <c r="A114" s="317" t="s">
        <v>471</v>
      </c>
      <c r="B114" s="317" t="s">
        <v>472</v>
      </c>
      <c r="C114" s="317" t="s">
        <v>161</v>
      </c>
      <c r="D114" s="317" t="s">
        <v>582</v>
      </c>
      <c r="E114" s="318">
        <v>3125</v>
      </c>
      <c r="F114" s="319">
        <v>45469069</v>
      </c>
      <c r="G114" s="317" t="s">
        <v>688</v>
      </c>
      <c r="H114" s="317" t="s">
        <v>398</v>
      </c>
      <c r="I114" s="317" t="s">
        <v>497</v>
      </c>
      <c r="J114" s="317" t="s">
        <v>497</v>
      </c>
      <c r="K114" s="320">
        <v>6</v>
      </c>
      <c r="L114" s="320">
        <v>12</v>
      </c>
      <c r="M114" s="318">
        <v>37500</v>
      </c>
      <c r="N114" s="320">
        <v>1</v>
      </c>
      <c r="O114" s="320">
        <v>6</v>
      </c>
      <c r="P114" s="318">
        <v>18750</v>
      </c>
      <c r="Q114" s="308">
        <v>1</v>
      </c>
      <c r="R114" s="308">
        <v>12</v>
      </c>
    </row>
    <row r="115" spans="1:18" s="321" customFormat="1" ht="22.5" x14ac:dyDescent="0.25">
      <c r="A115" s="317" t="s">
        <v>471</v>
      </c>
      <c r="B115" s="317" t="s">
        <v>504</v>
      </c>
      <c r="C115" s="317" t="s">
        <v>161</v>
      </c>
      <c r="D115" s="323" t="s">
        <v>689</v>
      </c>
      <c r="E115" s="324">
        <v>3500</v>
      </c>
      <c r="F115" s="325">
        <v>41929523</v>
      </c>
      <c r="G115" s="320" t="s">
        <v>690</v>
      </c>
      <c r="H115" s="323" t="s">
        <v>609</v>
      </c>
      <c r="I115" s="323" t="s">
        <v>610</v>
      </c>
      <c r="J115" s="323" t="s">
        <v>610</v>
      </c>
      <c r="K115" s="320">
        <v>1</v>
      </c>
      <c r="L115" s="320">
        <v>2</v>
      </c>
      <c r="M115" s="318">
        <f>+E115*L115</f>
        <v>7000</v>
      </c>
      <c r="N115" s="320">
        <v>1</v>
      </c>
      <c r="O115" s="320">
        <v>6</v>
      </c>
      <c r="P115" s="318">
        <f>+O115*E115</f>
        <v>21000</v>
      </c>
      <c r="Q115" s="308">
        <v>1</v>
      </c>
      <c r="R115" s="308">
        <v>12</v>
      </c>
    </row>
    <row r="116" spans="1:18" s="321" customFormat="1" ht="22.5" x14ac:dyDescent="0.25">
      <c r="A116" s="317" t="s">
        <v>471</v>
      </c>
      <c r="B116" s="317" t="s">
        <v>472</v>
      </c>
      <c r="C116" s="317" t="s">
        <v>161</v>
      </c>
      <c r="D116" s="317" t="s">
        <v>691</v>
      </c>
      <c r="E116" s="318">
        <v>1500</v>
      </c>
      <c r="F116" s="322" t="s">
        <v>692</v>
      </c>
      <c r="G116" s="317" t="s">
        <v>693</v>
      </c>
      <c r="H116" s="317" t="s">
        <v>694</v>
      </c>
      <c r="I116" s="317" t="s">
        <v>493</v>
      </c>
      <c r="J116" s="317" t="s">
        <v>493</v>
      </c>
      <c r="K116" s="320">
        <v>1</v>
      </c>
      <c r="L116" s="320">
        <v>1</v>
      </c>
      <c r="M116" s="318">
        <v>1500</v>
      </c>
      <c r="N116" s="320">
        <v>0</v>
      </c>
      <c r="O116" s="320">
        <v>0</v>
      </c>
      <c r="P116" s="318">
        <v>0</v>
      </c>
      <c r="Q116" s="308">
        <v>0</v>
      </c>
      <c r="R116" s="308">
        <v>0</v>
      </c>
    </row>
    <row r="117" spans="1:18" s="321" customFormat="1" ht="22.5" x14ac:dyDescent="0.25">
      <c r="A117" s="317" t="s">
        <v>471</v>
      </c>
      <c r="B117" s="317" t="s">
        <v>472</v>
      </c>
      <c r="C117" s="317" t="s">
        <v>161</v>
      </c>
      <c r="D117" s="317" t="s">
        <v>691</v>
      </c>
      <c r="E117" s="318">
        <v>2200</v>
      </c>
      <c r="F117" s="322" t="s">
        <v>692</v>
      </c>
      <c r="G117" s="317" t="s">
        <v>693</v>
      </c>
      <c r="H117" s="317" t="s">
        <v>694</v>
      </c>
      <c r="I117" s="317" t="s">
        <v>493</v>
      </c>
      <c r="J117" s="317" t="s">
        <v>493</v>
      </c>
      <c r="K117" s="320">
        <v>1</v>
      </c>
      <c r="L117" s="320">
        <v>11</v>
      </c>
      <c r="M117" s="318">
        <v>24200</v>
      </c>
      <c r="N117" s="320">
        <v>1</v>
      </c>
      <c r="O117" s="320">
        <v>6</v>
      </c>
      <c r="P117" s="318">
        <v>13200</v>
      </c>
      <c r="Q117" s="308">
        <v>1</v>
      </c>
      <c r="R117" s="308">
        <v>12</v>
      </c>
    </row>
    <row r="118" spans="1:18" s="321" customFormat="1" ht="22.5" x14ac:dyDescent="0.25">
      <c r="A118" s="317" t="s">
        <v>471</v>
      </c>
      <c r="B118" s="317" t="s">
        <v>472</v>
      </c>
      <c r="C118" s="317" t="s">
        <v>161</v>
      </c>
      <c r="D118" s="317" t="s">
        <v>617</v>
      </c>
      <c r="E118" s="318">
        <v>2400</v>
      </c>
      <c r="F118" s="322" t="s">
        <v>695</v>
      </c>
      <c r="G118" s="317" t="s">
        <v>696</v>
      </c>
      <c r="H118" s="317" t="s">
        <v>492</v>
      </c>
      <c r="I118" s="317" t="s">
        <v>493</v>
      </c>
      <c r="J118" s="317" t="s">
        <v>493</v>
      </c>
      <c r="K118" s="320">
        <v>6</v>
      </c>
      <c r="L118" s="320">
        <v>12</v>
      </c>
      <c r="M118" s="318">
        <v>28800</v>
      </c>
      <c r="N118" s="320">
        <v>1</v>
      </c>
      <c r="O118" s="320">
        <v>6</v>
      </c>
      <c r="P118" s="318">
        <v>14400</v>
      </c>
      <c r="Q118" s="308">
        <v>1</v>
      </c>
      <c r="R118" s="308">
        <v>12</v>
      </c>
    </row>
    <row r="119" spans="1:18" s="321" customFormat="1" ht="22.5" x14ac:dyDescent="0.25">
      <c r="A119" s="317" t="s">
        <v>471</v>
      </c>
      <c r="B119" s="317" t="s">
        <v>472</v>
      </c>
      <c r="C119" s="317" t="s">
        <v>161</v>
      </c>
      <c r="D119" s="317" t="s">
        <v>617</v>
      </c>
      <c r="E119" s="318">
        <v>2400</v>
      </c>
      <c r="F119" s="322" t="s">
        <v>697</v>
      </c>
      <c r="G119" s="317" t="s">
        <v>698</v>
      </c>
      <c r="H119" s="317" t="s">
        <v>492</v>
      </c>
      <c r="I119" s="317" t="s">
        <v>493</v>
      </c>
      <c r="J119" s="317" t="s">
        <v>493</v>
      </c>
      <c r="K119" s="320">
        <v>6</v>
      </c>
      <c r="L119" s="320">
        <v>12</v>
      </c>
      <c r="M119" s="318">
        <v>28800</v>
      </c>
      <c r="N119" s="320">
        <v>1</v>
      </c>
      <c r="O119" s="320">
        <v>6</v>
      </c>
      <c r="P119" s="318">
        <v>14400</v>
      </c>
      <c r="Q119" s="308">
        <v>1</v>
      </c>
      <c r="R119" s="308">
        <v>12</v>
      </c>
    </row>
    <row r="120" spans="1:18" s="321" customFormat="1" ht="33.75" x14ac:dyDescent="0.25">
      <c r="A120" s="317" t="s">
        <v>471</v>
      </c>
      <c r="B120" s="317" t="s">
        <v>472</v>
      </c>
      <c r="C120" s="317" t="s">
        <v>161</v>
      </c>
      <c r="D120" s="317" t="s">
        <v>699</v>
      </c>
      <c r="E120" s="318">
        <v>8000</v>
      </c>
      <c r="F120" s="319">
        <v>25681878</v>
      </c>
      <c r="G120" s="317" t="s">
        <v>700</v>
      </c>
      <c r="H120" s="317" t="s">
        <v>701</v>
      </c>
      <c r="I120" s="317" t="s">
        <v>479</v>
      </c>
      <c r="J120" s="317" t="s">
        <v>479</v>
      </c>
      <c r="K120" s="320">
        <v>6</v>
      </c>
      <c r="L120" s="320">
        <v>12</v>
      </c>
      <c r="M120" s="318">
        <v>96000</v>
      </c>
      <c r="N120" s="320">
        <v>1</v>
      </c>
      <c r="O120" s="320">
        <v>6</v>
      </c>
      <c r="P120" s="318">
        <v>48000</v>
      </c>
      <c r="Q120" s="308">
        <v>1</v>
      </c>
      <c r="R120" s="308">
        <v>12</v>
      </c>
    </row>
    <row r="121" spans="1:18" s="321" customFormat="1" ht="22.5" x14ac:dyDescent="0.25">
      <c r="A121" s="317" t="s">
        <v>471</v>
      </c>
      <c r="B121" s="317" t="s">
        <v>472</v>
      </c>
      <c r="C121" s="317" t="s">
        <v>161</v>
      </c>
      <c r="D121" s="317" t="s">
        <v>477</v>
      </c>
      <c r="E121" s="318">
        <v>4882.8100000000004</v>
      </c>
      <c r="F121" s="319">
        <v>70434168</v>
      </c>
      <c r="G121" s="317" t="s">
        <v>702</v>
      </c>
      <c r="H121" s="317" t="s">
        <v>392</v>
      </c>
      <c r="I121" s="317" t="s">
        <v>479</v>
      </c>
      <c r="J121" s="317" t="s">
        <v>479</v>
      </c>
      <c r="K121" s="320">
        <v>6</v>
      </c>
      <c r="L121" s="320">
        <v>12</v>
      </c>
      <c r="M121" s="318">
        <v>58593.72</v>
      </c>
      <c r="N121" s="320">
        <v>1</v>
      </c>
      <c r="O121" s="320">
        <v>6</v>
      </c>
      <c r="P121" s="318">
        <v>29296.86</v>
      </c>
      <c r="Q121" s="308">
        <v>1</v>
      </c>
      <c r="R121" s="308">
        <v>12</v>
      </c>
    </row>
    <row r="122" spans="1:18" s="321" customFormat="1" ht="33.75" x14ac:dyDescent="0.25">
      <c r="A122" s="317" t="s">
        <v>471</v>
      </c>
      <c r="B122" s="317" t="s">
        <v>472</v>
      </c>
      <c r="C122" s="317" t="s">
        <v>161</v>
      </c>
      <c r="D122" s="317" t="s">
        <v>593</v>
      </c>
      <c r="E122" s="318">
        <v>2200</v>
      </c>
      <c r="F122" s="319">
        <v>41538837</v>
      </c>
      <c r="G122" s="317" t="s">
        <v>703</v>
      </c>
      <c r="H122" s="317" t="s">
        <v>704</v>
      </c>
      <c r="I122" s="317" t="s">
        <v>476</v>
      </c>
      <c r="J122" s="317" t="s">
        <v>476</v>
      </c>
      <c r="K122" s="320">
        <v>6</v>
      </c>
      <c r="L122" s="320">
        <v>12</v>
      </c>
      <c r="M122" s="318">
        <v>26400</v>
      </c>
      <c r="N122" s="320">
        <v>1</v>
      </c>
      <c r="O122" s="320">
        <v>6</v>
      </c>
      <c r="P122" s="318">
        <v>13200</v>
      </c>
      <c r="Q122" s="308">
        <v>1</v>
      </c>
      <c r="R122" s="308">
        <v>12</v>
      </c>
    </row>
    <row r="123" spans="1:18" s="321" customFormat="1" ht="22.5" x14ac:dyDescent="0.25">
      <c r="A123" s="317" t="s">
        <v>471</v>
      </c>
      <c r="B123" s="317" t="s">
        <v>472</v>
      </c>
      <c r="C123" s="317" t="s">
        <v>161</v>
      </c>
      <c r="D123" s="317" t="s">
        <v>517</v>
      </c>
      <c r="E123" s="318">
        <v>3100</v>
      </c>
      <c r="F123" s="322" t="s">
        <v>705</v>
      </c>
      <c r="G123" s="317" t="s">
        <v>706</v>
      </c>
      <c r="H123" s="317" t="s">
        <v>707</v>
      </c>
      <c r="I123" s="317" t="s">
        <v>476</v>
      </c>
      <c r="J123" s="317" t="s">
        <v>476</v>
      </c>
      <c r="K123" s="320">
        <v>6</v>
      </c>
      <c r="L123" s="320">
        <v>12</v>
      </c>
      <c r="M123" s="318">
        <v>37200</v>
      </c>
      <c r="N123" s="320">
        <v>1</v>
      </c>
      <c r="O123" s="320">
        <v>6</v>
      </c>
      <c r="P123" s="318">
        <v>18600</v>
      </c>
      <c r="Q123" s="308">
        <v>1</v>
      </c>
      <c r="R123" s="308">
        <v>12</v>
      </c>
    </row>
    <row r="124" spans="1:18" s="321" customFormat="1" ht="22.5" x14ac:dyDescent="0.25">
      <c r="A124" s="317" t="s">
        <v>471</v>
      </c>
      <c r="B124" s="317" t="s">
        <v>472</v>
      </c>
      <c r="C124" s="317" t="s">
        <v>161</v>
      </c>
      <c r="D124" s="317" t="s">
        <v>619</v>
      </c>
      <c r="E124" s="318">
        <v>3500</v>
      </c>
      <c r="F124" s="322" t="s">
        <v>708</v>
      </c>
      <c r="G124" s="317" t="s">
        <v>709</v>
      </c>
      <c r="H124" s="317" t="s">
        <v>710</v>
      </c>
      <c r="I124" s="317" t="s">
        <v>476</v>
      </c>
      <c r="J124" s="317" t="s">
        <v>476</v>
      </c>
      <c r="K124" s="320">
        <v>6</v>
      </c>
      <c r="L124" s="320">
        <v>12</v>
      </c>
      <c r="M124" s="318">
        <v>42000</v>
      </c>
      <c r="N124" s="320">
        <v>1</v>
      </c>
      <c r="O124" s="320">
        <v>6</v>
      </c>
      <c r="P124" s="318">
        <v>21000</v>
      </c>
      <c r="Q124" s="308">
        <v>1</v>
      </c>
      <c r="R124" s="308">
        <v>12</v>
      </c>
    </row>
    <row r="125" spans="1:18" s="321" customFormat="1" ht="22.5" x14ac:dyDescent="0.25">
      <c r="A125" s="317" t="s">
        <v>471</v>
      </c>
      <c r="B125" s="317" t="s">
        <v>472</v>
      </c>
      <c r="C125" s="317" t="s">
        <v>161</v>
      </c>
      <c r="D125" s="317" t="s">
        <v>501</v>
      </c>
      <c r="E125" s="318">
        <v>6900</v>
      </c>
      <c r="F125" s="322" t="s">
        <v>711</v>
      </c>
      <c r="G125" s="317" t="s">
        <v>712</v>
      </c>
      <c r="H125" s="317" t="s">
        <v>503</v>
      </c>
      <c r="I125" s="317" t="s">
        <v>479</v>
      </c>
      <c r="J125" s="317" t="s">
        <v>479</v>
      </c>
      <c r="K125" s="320">
        <v>6</v>
      </c>
      <c r="L125" s="320">
        <v>12</v>
      </c>
      <c r="M125" s="318">
        <v>82800</v>
      </c>
      <c r="N125" s="320">
        <v>1</v>
      </c>
      <c r="O125" s="320">
        <v>6</v>
      </c>
      <c r="P125" s="318">
        <v>41400</v>
      </c>
      <c r="Q125" s="308">
        <v>1</v>
      </c>
      <c r="R125" s="308">
        <v>12</v>
      </c>
    </row>
    <row r="126" spans="1:18" s="330" customFormat="1" ht="22.5" x14ac:dyDescent="0.25">
      <c r="A126" s="317" t="s">
        <v>471</v>
      </c>
      <c r="B126" s="317" t="s">
        <v>472</v>
      </c>
      <c r="C126" s="317" t="s">
        <v>161</v>
      </c>
      <c r="D126" s="317" t="s">
        <v>713</v>
      </c>
      <c r="E126" s="318">
        <v>5300</v>
      </c>
      <c r="F126" s="322" t="s">
        <v>714</v>
      </c>
      <c r="G126" s="317" t="s">
        <v>715</v>
      </c>
      <c r="H126" s="317" t="s">
        <v>661</v>
      </c>
      <c r="I126" s="317" t="s">
        <v>479</v>
      </c>
      <c r="J126" s="317" t="s">
        <v>479</v>
      </c>
      <c r="K126" s="320">
        <v>6</v>
      </c>
      <c r="L126" s="320">
        <v>12</v>
      </c>
      <c r="M126" s="318">
        <v>63600</v>
      </c>
      <c r="N126" s="320">
        <v>1</v>
      </c>
      <c r="O126" s="320">
        <v>6</v>
      </c>
      <c r="P126" s="318">
        <v>31800</v>
      </c>
      <c r="Q126" s="308">
        <v>1</v>
      </c>
      <c r="R126" s="308">
        <v>12</v>
      </c>
    </row>
    <row r="127" spans="1:18" s="321" customFormat="1" ht="22.5" x14ac:dyDescent="0.25">
      <c r="A127" s="317" t="s">
        <v>471</v>
      </c>
      <c r="B127" s="317" t="s">
        <v>472</v>
      </c>
      <c r="C127" s="317" t="s">
        <v>161</v>
      </c>
      <c r="D127" s="317" t="s">
        <v>544</v>
      </c>
      <c r="E127" s="318">
        <v>6250</v>
      </c>
      <c r="F127" s="319">
        <v>40009811</v>
      </c>
      <c r="G127" s="317" t="s">
        <v>716</v>
      </c>
      <c r="H127" s="317" t="s">
        <v>392</v>
      </c>
      <c r="I127" s="317" t="s">
        <v>479</v>
      </c>
      <c r="J127" s="317" t="s">
        <v>479</v>
      </c>
      <c r="K127" s="320">
        <v>6</v>
      </c>
      <c r="L127" s="320">
        <v>12</v>
      </c>
      <c r="M127" s="318">
        <v>75000</v>
      </c>
      <c r="N127" s="320">
        <v>1</v>
      </c>
      <c r="O127" s="320">
        <v>6</v>
      </c>
      <c r="P127" s="318">
        <v>37500</v>
      </c>
      <c r="Q127" s="308">
        <v>1</v>
      </c>
      <c r="R127" s="308">
        <v>12</v>
      </c>
    </row>
    <row r="128" spans="1:18" s="321" customFormat="1" ht="22.5" x14ac:dyDescent="0.25">
      <c r="A128" s="317" t="s">
        <v>471</v>
      </c>
      <c r="B128" s="317" t="s">
        <v>472</v>
      </c>
      <c r="C128" s="317" t="s">
        <v>161</v>
      </c>
      <c r="D128" s="317" t="s">
        <v>534</v>
      </c>
      <c r="E128" s="318">
        <v>3100</v>
      </c>
      <c r="F128" s="319">
        <v>43470999</v>
      </c>
      <c r="G128" s="317" t="s">
        <v>717</v>
      </c>
      <c r="H128" s="317" t="s">
        <v>718</v>
      </c>
      <c r="I128" s="317" t="s">
        <v>479</v>
      </c>
      <c r="J128" s="317" t="s">
        <v>479</v>
      </c>
      <c r="K128" s="320">
        <v>6</v>
      </c>
      <c r="L128" s="320">
        <v>12</v>
      </c>
      <c r="M128" s="318">
        <v>37200</v>
      </c>
      <c r="N128" s="320">
        <v>1</v>
      </c>
      <c r="O128" s="320">
        <v>6</v>
      </c>
      <c r="P128" s="318">
        <v>18600</v>
      </c>
      <c r="Q128" s="308">
        <v>1</v>
      </c>
      <c r="R128" s="308">
        <v>12</v>
      </c>
    </row>
    <row r="129" spans="1:18" s="321" customFormat="1" ht="33.75" x14ac:dyDescent="0.25">
      <c r="A129" s="317" t="s">
        <v>471</v>
      </c>
      <c r="B129" s="317" t="s">
        <v>472</v>
      </c>
      <c r="C129" s="317" t="s">
        <v>161</v>
      </c>
      <c r="D129" s="317" t="s">
        <v>619</v>
      </c>
      <c r="E129" s="318">
        <v>3100</v>
      </c>
      <c r="F129" s="319">
        <v>41408803</v>
      </c>
      <c r="G129" s="317" t="s">
        <v>719</v>
      </c>
      <c r="H129" s="317" t="s">
        <v>720</v>
      </c>
      <c r="I129" s="317" t="s">
        <v>476</v>
      </c>
      <c r="J129" s="317" t="s">
        <v>476</v>
      </c>
      <c r="K129" s="320">
        <v>6</v>
      </c>
      <c r="L129" s="320">
        <v>12</v>
      </c>
      <c r="M129" s="318">
        <v>37200</v>
      </c>
      <c r="N129" s="320">
        <v>1</v>
      </c>
      <c r="O129" s="320">
        <v>6</v>
      </c>
      <c r="P129" s="318">
        <v>18600</v>
      </c>
      <c r="Q129" s="308">
        <v>1</v>
      </c>
      <c r="R129" s="308">
        <v>12</v>
      </c>
    </row>
    <row r="130" spans="1:18" s="321" customFormat="1" ht="22.5" x14ac:dyDescent="0.25">
      <c r="A130" s="317" t="s">
        <v>471</v>
      </c>
      <c r="B130" s="317" t="s">
        <v>472</v>
      </c>
      <c r="C130" s="317" t="s">
        <v>161</v>
      </c>
      <c r="D130" s="317" t="s">
        <v>721</v>
      </c>
      <c r="E130" s="318">
        <v>9765.6299999999992</v>
      </c>
      <c r="F130" s="319">
        <v>40611239</v>
      </c>
      <c r="G130" s="317" t="s">
        <v>722</v>
      </c>
      <c r="H130" s="317" t="s">
        <v>451</v>
      </c>
      <c r="I130" s="317" t="s">
        <v>479</v>
      </c>
      <c r="J130" s="317" t="s">
        <v>479</v>
      </c>
      <c r="K130" s="320">
        <v>6</v>
      </c>
      <c r="L130" s="320">
        <v>12</v>
      </c>
      <c r="M130" s="318">
        <v>117187.56</v>
      </c>
      <c r="N130" s="320">
        <v>1</v>
      </c>
      <c r="O130" s="320">
        <v>6</v>
      </c>
      <c r="P130" s="318">
        <v>58593.78</v>
      </c>
      <c r="Q130" s="308">
        <v>1</v>
      </c>
      <c r="R130" s="308">
        <v>12</v>
      </c>
    </row>
    <row r="131" spans="1:18" s="321" customFormat="1" ht="22.5" x14ac:dyDescent="0.25">
      <c r="A131" s="317" t="s">
        <v>471</v>
      </c>
      <c r="B131" s="317" t="s">
        <v>472</v>
      </c>
      <c r="C131" s="317" t="s">
        <v>161</v>
      </c>
      <c r="D131" s="317" t="s">
        <v>542</v>
      </c>
      <c r="E131" s="318">
        <v>5000</v>
      </c>
      <c r="F131" s="319">
        <v>21455862</v>
      </c>
      <c r="G131" s="317" t="s">
        <v>723</v>
      </c>
      <c r="H131" s="317" t="s">
        <v>555</v>
      </c>
      <c r="I131" s="317" t="s">
        <v>479</v>
      </c>
      <c r="J131" s="317" t="s">
        <v>479</v>
      </c>
      <c r="K131" s="320">
        <v>6</v>
      </c>
      <c r="L131" s="320">
        <v>12</v>
      </c>
      <c r="M131" s="318">
        <v>60000</v>
      </c>
      <c r="N131" s="320">
        <v>1</v>
      </c>
      <c r="O131" s="320">
        <v>6</v>
      </c>
      <c r="P131" s="318">
        <v>30000</v>
      </c>
      <c r="Q131" s="308">
        <v>1</v>
      </c>
      <c r="R131" s="308">
        <v>12</v>
      </c>
    </row>
    <row r="132" spans="1:18" s="321" customFormat="1" ht="22.5" x14ac:dyDescent="0.25">
      <c r="A132" s="317" t="s">
        <v>471</v>
      </c>
      <c r="B132" s="317" t="s">
        <v>472</v>
      </c>
      <c r="C132" s="317" t="s">
        <v>161</v>
      </c>
      <c r="D132" s="317" t="s">
        <v>619</v>
      </c>
      <c r="E132" s="318">
        <v>3100</v>
      </c>
      <c r="F132" s="319">
        <v>10281328</v>
      </c>
      <c r="G132" s="317" t="s">
        <v>724</v>
      </c>
      <c r="H132" s="317" t="s">
        <v>725</v>
      </c>
      <c r="I132" s="317" t="s">
        <v>479</v>
      </c>
      <c r="J132" s="317" t="s">
        <v>479</v>
      </c>
      <c r="K132" s="320">
        <v>6</v>
      </c>
      <c r="L132" s="320">
        <v>12</v>
      </c>
      <c r="M132" s="318">
        <v>37200</v>
      </c>
      <c r="N132" s="320">
        <v>1</v>
      </c>
      <c r="O132" s="320">
        <v>6</v>
      </c>
      <c r="P132" s="318">
        <v>18600</v>
      </c>
      <c r="Q132" s="308">
        <v>1</v>
      </c>
      <c r="R132" s="308">
        <v>12</v>
      </c>
    </row>
    <row r="133" spans="1:18" s="321" customFormat="1" ht="22.5" x14ac:dyDescent="0.25">
      <c r="A133" s="317" t="s">
        <v>471</v>
      </c>
      <c r="B133" s="317" t="s">
        <v>504</v>
      </c>
      <c r="C133" s="317" t="s">
        <v>161</v>
      </c>
      <c r="D133" s="323" t="s">
        <v>689</v>
      </c>
      <c r="E133" s="324">
        <v>2500</v>
      </c>
      <c r="F133" s="325">
        <v>70345959</v>
      </c>
      <c r="G133" s="320" t="s">
        <v>726</v>
      </c>
      <c r="H133" s="323" t="s">
        <v>609</v>
      </c>
      <c r="I133" s="323" t="s">
        <v>525</v>
      </c>
      <c r="J133" s="323" t="s">
        <v>525</v>
      </c>
      <c r="K133" s="320">
        <v>1</v>
      </c>
      <c r="L133" s="320">
        <v>2</v>
      </c>
      <c r="M133" s="318">
        <f>+E133*L133</f>
        <v>5000</v>
      </c>
      <c r="N133" s="320">
        <v>1</v>
      </c>
      <c r="O133" s="320">
        <v>4</v>
      </c>
      <c r="P133" s="318">
        <f>+O133*E133</f>
        <v>10000</v>
      </c>
      <c r="Q133" s="308">
        <v>0</v>
      </c>
      <c r="R133" s="308">
        <v>0</v>
      </c>
    </row>
    <row r="134" spans="1:18" s="321" customFormat="1" ht="22.5" x14ac:dyDescent="0.25">
      <c r="A134" s="317" t="s">
        <v>471</v>
      </c>
      <c r="B134" s="317" t="s">
        <v>472</v>
      </c>
      <c r="C134" s="317" t="s">
        <v>161</v>
      </c>
      <c r="D134" s="317" t="s">
        <v>573</v>
      </c>
      <c r="E134" s="318">
        <v>3125</v>
      </c>
      <c r="F134" s="322" t="s">
        <v>727</v>
      </c>
      <c r="G134" s="317" t="s">
        <v>728</v>
      </c>
      <c r="H134" s="317" t="s">
        <v>486</v>
      </c>
      <c r="I134" s="317" t="s">
        <v>479</v>
      </c>
      <c r="J134" s="317" t="s">
        <v>479</v>
      </c>
      <c r="K134" s="320">
        <v>6</v>
      </c>
      <c r="L134" s="320">
        <v>12</v>
      </c>
      <c r="M134" s="318">
        <v>37500</v>
      </c>
      <c r="N134" s="320">
        <v>1</v>
      </c>
      <c r="O134" s="320">
        <v>6</v>
      </c>
      <c r="P134" s="318">
        <v>18750</v>
      </c>
      <c r="Q134" s="308">
        <v>1</v>
      </c>
      <c r="R134" s="308">
        <v>12</v>
      </c>
    </row>
    <row r="135" spans="1:18" s="321" customFormat="1" ht="22.5" x14ac:dyDescent="0.25">
      <c r="A135" s="317" t="s">
        <v>471</v>
      </c>
      <c r="B135" s="317" t="s">
        <v>472</v>
      </c>
      <c r="C135" s="317" t="s">
        <v>161</v>
      </c>
      <c r="D135" s="317" t="s">
        <v>619</v>
      </c>
      <c r="E135" s="318">
        <v>2000</v>
      </c>
      <c r="F135" s="319">
        <v>72490511</v>
      </c>
      <c r="G135" s="317" t="s">
        <v>729</v>
      </c>
      <c r="H135" s="317" t="s">
        <v>530</v>
      </c>
      <c r="I135" s="317" t="s">
        <v>479</v>
      </c>
      <c r="J135" s="317" t="s">
        <v>479</v>
      </c>
      <c r="K135" s="320">
        <v>6</v>
      </c>
      <c r="L135" s="320">
        <v>12</v>
      </c>
      <c r="M135" s="318">
        <v>24000</v>
      </c>
      <c r="N135" s="320">
        <v>1</v>
      </c>
      <c r="O135" s="320">
        <v>6</v>
      </c>
      <c r="P135" s="318">
        <v>12000</v>
      </c>
      <c r="Q135" s="308">
        <v>1</v>
      </c>
      <c r="R135" s="308">
        <v>12</v>
      </c>
    </row>
    <row r="136" spans="1:18" s="321" customFormat="1" ht="22.5" x14ac:dyDescent="0.25">
      <c r="A136" s="317" t="s">
        <v>471</v>
      </c>
      <c r="B136" s="317" t="s">
        <v>472</v>
      </c>
      <c r="C136" s="317" t="s">
        <v>161</v>
      </c>
      <c r="D136" s="317" t="s">
        <v>501</v>
      </c>
      <c r="E136" s="318">
        <v>7000</v>
      </c>
      <c r="F136" s="322" t="s">
        <v>730</v>
      </c>
      <c r="G136" s="317" t="s">
        <v>731</v>
      </c>
      <c r="H136" s="317" t="s">
        <v>732</v>
      </c>
      <c r="I136" s="317" t="s">
        <v>479</v>
      </c>
      <c r="J136" s="317" t="s">
        <v>479</v>
      </c>
      <c r="K136" s="320">
        <v>6</v>
      </c>
      <c r="L136" s="320">
        <v>12</v>
      </c>
      <c r="M136" s="318">
        <v>84000</v>
      </c>
      <c r="N136" s="320">
        <v>1</v>
      </c>
      <c r="O136" s="320">
        <v>6</v>
      </c>
      <c r="P136" s="318">
        <v>42000</v>
      </c>
      <c r="Q136" s="308">
        <v>1</v>
      </c>
      <c r="R136" s="308">
        <v>12</v>
      </c>
    </row>
    <row r="137" spans="1:18" s="321" customFormat="1" ht="22.5" x14ac:dyDescent="0.25">
      <c r="A137" s="317" t="s">
        <v>471</v>
      </c>
      <c r="B137" s="317" t="s">
        <v>504</v>
      </c>
      <c r="C137" s="317" t="s">
        <v>161</v>
      </c>
      <c r="D137" s="323" t="s">
        <v>505</v>
      </c>
      <c r="E137" s="324">
        <v>2000</v>
      </c>
      <c r="F137" s="325">
        <v>74622898</v>
      </c>
      <c r="G137" s="320" t="s">
        <v>733</v>
      </c>
      <c r="H137" s="323" t="s">
        <v>734</v>
      </c>
      <c r="I137" s="323" t="s">
        <v>610</v>
      </c>
      <c r="J137" s="323" t="s">
        <v>610</v>
      </c>
      <c r="K137" s="320">
        <v>1</v>
      </c>
      <c r="L137" s="320">
        <v>2</v>
      </c>
      <c r="M137" s="318">
        <f>+E137*L137</f>
        <v>4000</v>
      </c>
      <c r="N137" s="320">
        <v>1</v>
      </c>
      <c r="O137" s="320">
        <v>6</v>
      </c>
      <c r="P137" s="318">
        <f>+O137*E137</f>
        <v>12000</v>
      </c>
      <c r="Q137" s="308">
        <v>1</v>
      </c>
      <c r="R137" s="308">
        <v>12</v>
      </c>
    </row>
    <row r="138" spans="1:18" s="321" customFormat="1" ht="22.5" x14ac:dyDescent="0.25">
      <c r="A138" s="317" t="s">
        <v>471</v>
      </c>
      <c r="B138" s="317" t="s">
        <v>472</v>
      </c>
      <c r="C138" s="317" t="s">
        <v>161</v>
      </c>
      <c r="D138" s="317" t="s">
        <v>537</v>
      </c>
      <c r="E138" s="318">
        <v>2800</v>
      </c>
      <c r="F138" s="322" t="s">
        <v>735</v>
      </c>
      <c r="G138" s="317" t="s">
        <v>736</v>
      </c>
      <c r="H138" s="317" t="s">
        <v>492</v>
      </c>
      <c r="I138" s="317" t="s">
        <v>493</v>
      </c>
      <c r="J138" s="317" t="s">
        <v>493</v>
      </c>
      <c r="K138" s="320">
        <v>6</v>
      </c>
      <c r="L138" s="320">
        <v>12</v>
      </c>
      <c r="M138" s="318">
        <v>33600</v>
      </c>
      <c r="N138" s="320">
        <v>1</v>
      </c>
      <c r="O138" s="320">
        <v>6</v>
      </c>
      <c r="P138" s="318">
        <v>16800</v>
      </c>
      <c r="Q138" s="308">
        <v>1</v>
      </c>
      <c r="R138" s="308">
        <v>12</v>
      </c>
    </row>
    <row r="139" spans="1:18" s="321" customFormat="1" ht="33.75" x14ac:dyDescent="0.25">
      <c r="A139" s="317" t="s">
        <v>471</v>
      </c>
      <c r="B139" s="317" t="s">
        <v>472</v>
      </c>
      <c r="C139" s="317" t="s">
        <v>161</v>
      </c>
      <c r="D139" s="317" t="s">
        <v>528</v>
      </c>
      <c r="E139" s="318">
        <v>3100</v>
      </c>
      <c r="F139" s="322" t="s">
        <v>737</v>
      </c>
      <c r="G139" s="317" t="s">
        <v>738</v>
      </c>
      <c r="H139" s="317" t="s">
        <v>519</v>
      </c>
      <c r="I139" s="317" t="s">
        <v>476</v>
      </c>
      <c r="J139" s="317" t="s">
        <v>476</v>
      </c>
      <c r="K139" s="320">
        <v>6</v>
      </c>
      <c r="L139" s="320">
        <v>12</v>
      </c>
      <c r="M139" s="318">
        <v>37200</v>
      </c>
      <c r="N139" s="320">
        <v>1</v>
      </c>
      <c r="O139" s="320">
        <v>6</v>
      </c>
      <c r="P139" s="318">
        <v>18600</v>
      </c>
      <c r="Q139" s="308">
        <v>1</v>
      </c>
      <c r="R139" s="308">
        <v>12</v>
      </c>
    </row>
    <row r="140" spans="1:18" s="321" customFormat="1" ht="45" x14ac:dyDescent="0.25">
      <c r="A140" s="317" t="s">
        <v>471</v>
      </c>
      <c r="B140" s="317" t="s">
        <v>472</v>
      </c>
      <c r="C140" s="317" t="s">
        <v>161</v>
      </c>
      <c r="D140" s="317" t="s">
        <v>739</v>
      </c>
      <c r="E140" s="318">
        <v>3125</v>
      </c>
      <c r="F140" s="322" t="s">
        <v>740</v>
      </c>
      <c r="G140" s="317" t="s">
        <v>741</v>
      </c>
      <c r="H140" s="317" t="s">
        <v>742</v>
      </c>
      <c r="I140" s="317" t="s">
        <v>497</v>
      </c>
      <c r="J140" s="317" t="s">
        <v>497</v>
      </c>
      <c r="K140" s="320">
        <v>6</v>
      </c>
      <c r="L140" s="320">
        <v>12</v>
      </c>
      <c r="M140" s="318">
        <v>37500</v>
      </c>
      <c r="N140" s="320">
        <v>1</v>
      </c>
      <c r="O140" s="320">
        <v>6</v>
      </c>
      <c r="P140" s="318">
        <v>18750</v>
      </c>
      <c r="Q140" s="308">
        <v>1</v>
      </c>
      <c r="R140" s="308">
        <v>12</v>
      </c>
    </row>
    <row r="141" spans="1:18" s="321" customFormat="1" ht="22.5" x14ac:dyDescent="0.25">
      <c r="A141" s="317" t="s">
        <v>471</v>
      </c>
      <c r="B141" s="317" t="s">
        <v>472</v>
      </c>
      <c r="C141" s="317" t="s">
        <v>161</v>
      </c>
      <c r="D141" s="317" t="s">
        <v>652</v>
      </c>
      <c r="E141" s="318">
        <v>3900</v>
      </c>
      <c r="F141" s="322" t="s">
        <v>743</v>
      </c>
      <c r="G141" s="317" t="s">
        <v>744</v>
      </c>
      <c r="H141" s="317" t="s">
        <v>406</v>
      </c>
      <c r="I141" s="317" t="s">
        <v>479</v>
      </c>
      <c r="J141" s="317" t="s">
        <v>479</v>
      </c>
      <c r="K141" s="320">
        <v>6</v>
      </c>
      <c r="L141" s="320">
        <v>12</v>
      </c>
      <c r="M141" s="318">
        <v>46800</v>
      </c>
      <c r="N141" s="320">
        <v>1</v>
      </c>
      <c r="O141" s="320">
        <v>6</v>
      </c>
      <c r="P141" s="318">
        <v>23400</v>
      </c>
      <c r="Q141" s="308">
        <v>1</v>
      </c>
      <c r="R141" s="308">
        <v>12</v>
      </c>
    </row>
    <row r="142" spans="1:18" s="321" customFormat="1" ht="22.5" x14ac:dyDescent="0.25">
      <c r="A142" s="317" t="s">
        <v>471</v>
      </c>
      <c r="B142" s="317" t="s">
        <v>472</v>
      </c>
      <c r="C142" s="317" t="s">
        <v>161</v>
      </c>
      <c r="D142" s="317" t="s">
        <v>534</v>
      </c>
      <c r="E142" s="318">
        <v>4700</v>
      </c>
      <c r="F142" s="322" t="s">
        <v>745</v>
      </c>
      <c r="G142" s="317" t="s">
        <v>746</v>
      </c>
      <c r="H142" s="317" t="s">
        <v>475</v>
      </c>
      <c r="I142" s="317" t="s">
        <v>747</v>
      </c>
      <c r="J142" s="317" t="s">
        <v>747</v>
      </c>
      <c r="K142" s="320">
        <v>6</v>
      </c>
      <c r="L142" s="320">
        <v>12</v>
      </c>
      <c r="M142" s="318">
        <v>56400</v>
      </c>
      <c r="N142" s="320">
        <v>1</v>
      </c>
      <c r="O142" s="320">
        <v>6</v>
      </c>
      <c r="P142" s="318">
        <v>28200</v>
      </c>
      <c r="Q142" s="308">
        <v>1</v>
      </c>
      <c r="R142" s="308">
        <v>12</v>
      </c>
    </row>
    <row r="143" spans="1:18" s="321" customFormat="1" ht="22.5" x14ac:dyDescent="0.25">
      <c r="A143" s="317" t="s">
        <v>471</v>
      </c>
      <c r="B143" s="317" t="s">
        <v>472</v>
      </c>
      <c r="C143" s="317" t="s">
        <v>161</v>
      </c>
      <c r="D143" s="317" t="s">
        <v>617</v>
      </c>
      <c r="E143" s="318">
        <v>2400</v>
      </c>
      <c r="F143" s="322" t="s">
        <v>748</v>
      </c>
      <c r="G143" s="317" t="s">
        <v>749</v>
      </c>
      <c r="H143" s="317" t="s">
        <v>492</v>
      </c>
      <c r="I143" s="317" t="s">
        <v>493</v>
      </c>
      <c r="J143" s="317" t="s">
        <v>493</v>
      </c>
      <c r="K143" s="320">
        <v>6</v>
      </c>
      <c r="L143" s="320">
        <v>12</v>
      </c>
      <c r="M143" s="318">
        <v>28800</v>
      </c>
      <c r="N143" s="320">
        <v>1</v>
      </c>
      <c r="O143" s="320">
        <v>6</v>
      </c>
      <c r="P143" s="318">
        <v>14400</v>
      </c>
      <c r="Q143" s="308">
        <v>1</v>
      </c>
      <c r="R143" s="308">
        <v>12</v>
      </c>
    </row>
    <row r="144" spans="1:18" s="321" customFormat="1" ht="33.75" x14ac:dyDescent="0.25">
      <c r="A144" s="317" t="s">
        <v>471</v>
      </c>
      <c r="B144" s="317" t="s">
        <v>472</v>
      </c>
      <c r="C144" s="317" t="s">
        <v>161</v>
      </c>
      <c r="D144" s="317" t="s">
        <v>619</v>
      </c>
      <c r="E144" s="318">
        <v>2400</v>
      </c>
      <c r="F144" s="319">
        <v>44170743</v>
      </c>
      <c r="G144" s="317" t="s">
        <v>750</v>
      </c>
      <c r="H144" s="317" t="s">
        <v>751</v>
      </c>
      <c r="I144" s="317" t="s">
        <v>476</v>
      </c>
      <c r="J144" s="317" t="s">
        <v>476</v>
      </c>
      <c r="K144" s="320">
        <v>6</v>
      </c>
      <c r="L144" s="320">
        <v>12</v>
      </c>
      <c r="M144" s="318">
        <v>28800</v>
      </c>
      <c r="N144" s="320">
        <v>1</v>
      </c>
      <c r="O144" s="320">
        <v>6</v>
      </c>
      <c r="P144" s="318">
        <v>14400</v>
      </c>
      <c r="Q144" s="308">
        <v>1</v>
      </c>
      <c r="R144" s="308">
        <v>12</v>
      </c>
    </row>
    <row r="145" spans="1:18" s="321" customFormat="1" ht="33.75" x14ac:dyDescent="0.25">
      <c r="A145" s="317" t="s">
        <v>471</v>
      </c>
      <c r="B145" s="317" t="s">
        <v>472</v>
      </c>
      <c r="C145" s="317" t="s">
        <v>161</v>
      </c>
      <c r="D145" s="317" t="s">
        <v>752</v>
      </c>
      <c r="E145" s="318">
        <v>3000</v>
      </c>
      <c r="F145" s="319">
        <v>46259598</v>
      </c>
      <c r="G145" s="317" t="s">
        <v>753</v>
      </c>
      <c r="H145" s="317" t="s">
        <v>519</v>
      </c>
      <c r="I145" s="317" t="s">
        <v>476</v>
      </c>
      <c r="J145" s="317" t="s">
        <v>476</v>
      </c>
      <c r="K145" s="320">
        <v>6</v>
      </c>
      <c r="L145" s="320">
        <v>12</v>
      </c>
      <c r="M145" s="318">
        <v>36000</v>
      </c>
      <c r="N145" s="320">
        <v>1</v>
      </c>
      <c r="O145" s="320">
        <v>6</v>
      </c>
      <c r="P145" s="318">
        <v>18000</v>
      </c>
      <c r="Q145" s="308">
        <v>1</v>
      </c>
      <c r="R145" s="308">
        <v>12</v>
      </c>
    </row>
    <row r="146" spans="1:18" s="321" customFormat="1" ht="22.5" x14ac:dyDescent="0.25">
      <c r="A146" s="317" t="s">
        <v>471</v>
      </c>
      <c r="B146" s="317" t="s">
        <v>472</v>
      </c>
      <c r="C146" s="317" t="s">
        <v>161</v>
      </c>
      <c r="D146" s="317" t="s">
        <v>531</v>
      </c>
      <c r="E146" s="318">
        <v>3000</v>
      </c>
      <c r="F146" s="319">
        <v>40050275</v>
      </c>
      <c r="G146" s="317" t="s">
        <v>754</v>
      </c>
      <c r="H146" s="317" t="s">
        <v>492</v>
      </c>
      <c r="I146" s="317" t="s">
        <v>493</v>
      </c>
      <c r="J146" s="317" t="s">
        <v>493</v>
      </c>
      <c r="K146" s="320">
        <v>6</v>
      </c>
      <c r="L146" s="320">
        <v>12</v>
      </c>
      <c r="M146" s="318">
        <v>36000</v>
      </c>
      <c r="N146" s="320">
        <v>1</v>
      </c>
      <c r="O146" s="320">
        <v>6</v>
      </c>
      <c r="P146" s="318">
        <v>18000</v>
      </c>
      <c r="Q146" s="308">
        <v>1</v>
      </c>
      <c r="R146" s="308">
        <v>12</v>
      </c>
    </row>
    <row r="147" spans="1:18" s="321" customFormat="1" ht="22.5" x14ac:dyDescent="0.25">
      <c r="A147" s="317" t="s">
        <v>471</v>
      </c>
      <c r="B147" s="317" t="s">
        <v>472</v>
      </c>
      <c r="C147" s="317" t="s">
        <v>161</v>
      </c>
      <c r="D147" s="317" t="s">
        <v>593</v>
      </c>
      <c r="E147" s="318">
        <v>2200</v>
      </c>
      <c r="F147" s="319">
        <v>10743084</v>
      </c>
      <c r="G147" s="317" t="s">
        <v>755</v>
      </c>
      <c r="H147" s="317" t="s">
        <v>492</v>
      </c>
      <c r="I147" s="317" t="s">
        <v>493</v>
      </c>
      <c r="J147" s="317" t="s">
        <v>493</v>
      </c>
      <c r="K147" s="320">
        <v>6</v>
      </c>
      <c r="L147" s="320">
        <v>12</v>
      </c>
      <c r="M147" s="318">
        <v>26400</v>
      </c>
      <c r="N147" s="320">
        <v>1</v>
      </c>
      <c r="O147" s="320">
        <v>6</v>
      </c>
      <c r="P147" s="318">
        <v>13200</v>
      </c>
      <c r="Q147" s="308">
        <v>1</v>
      </c>
      <c r="R147" s="308">
        <v>12</v>
      </c>
    </row>
    <row r="148" spans="1:18" s="321" customFormat="1" ht="22.5" x14ac:dyDescent="0.25">
      <c r="A148" s="317" t="s">
        <v>471</v>
      </c>
      <c r="B148" s="317" t="s">
        <v>472</v>
      </c>
      <c r="C148" s="317" t="s">
        <v>161</v>
      </c>
      <c r="D148" s="317" t="s">
        <v>617</v>
      </c>
      <c r="E148" s="318">
        <v>2400</v>
      </c>
      <c r="F148" s="322" t="s">
        <v>756</v>
      </c>
      <c r="G148" s="317" t="s">
        <v>757</v>
      </c>
      <c r="H148" s="317" t="s">
        <v>492</v>
      </c>
      <c r="I148" s="317" t="s">
        <v>493</v>
      </c>
      <c r="J148" s="317" t="s">
        <v>493</v>
      </c>
      <c r="K148" s="320">
        <v>1</v>
      </c>
      <c r="L148" s="320">
        <v>1</v>
      </c>
      <c r="M148" s="318">
        <v>2200</v>
      </c>
      <c r="N148" s="320">
        <v>0</v>
      </c>
      <c r="O148" s="320">
        <v>0</v>
      </c>
      <c r="P148" s="318">
        <v>0</v>
      </c>
      <c r="Q148" s="308">
        <v>0</v>
      </c>
      <c r="R148" s="308">
        <v>0</v>
      </c>
    </row>
    <row r="149" spans="1:18" s="321" customFormat="1" ht="22.5" x14ac:dyDescent="0.25">
      <c r="A149" s="317" t="s">
        <v>471</v>
      </c>
      <c r="B149" s="317" t="s">
        <v>472</v>
      </c>
      <c r="C149" s="317" t="s">
        <v>161</v>
      </c>
      <c r="D149" s="317" t="s">
        <v>617</v>
      </c>
      <c r="E149" s="318">
        <v>3000</v>
      </c>
      <c r="F149" s="322" t="s">
        <v>756</v>
      </c>
      <c r="G149" s="317" t="s">
        <v>757</v>
      </c>
      <c r="H149" s="317" t="s">
        <v>492</v>
      </c>
      <c r="I149" s="317" t="s">
        <v>493</v>
      </c>
      <c r="J149" s="317" t="s">
        <v>493</v>
      </c>
      <c r="K149" s="320">
        <v>1</v>
      </c>
      <c r="L149" s="320">
        <v>11</v>
      </c>
      <c r="M149" s="318">
        <f>+L149*E149</f>
        <v>33000</v>
      </c>
      <c r="N149" s="320">
        <v>1</v>
      </c>
      <c r="O149" s="320">
        <v>6</v>
      </c>
      <c r="P149" s="318">
        <f>+O149*E149</f>
        <v>18000</v>
      </c>
      <c r="Q149" s="308">
        <v>1</v>
      </c>
      <c r="R149" s="308">
        <v>12</v>
      </c>
    </row>
    <row r="150" spans="1:18" s="321" customFormat="1" ht="22.5" x14ac:dyDescent="0.25">
      <c r="A150" s="317" t="s">
        <v>471</v>
      </c>
      <c r="B150" s="317" t="s">
        <v>504</v>
      </c>
      <c r="C150" s="317" t="s">
        <v>161</v>
      </c>
      <c r="D150" s="323" t="s">
        <v>758</v>
      </c>
      <c r="E150" s="324">
        <v>2000</v>
      </c>
      <c r="F150" s="325">
        <v>42114111</v>
      </c>
      <c r="G150" s="320" t="s">
        <v>759</v>
      </c>
      <c r="H150" s="323" t="s">
        <v>609</v>
      </c>
      <c r="I150" s="323" t="s">
        <v>610</v>
      </c>
      <c r="J150" s="323" t="s">
        <v>610</v>
      </c>
      <c r="K150" s="320">
        <v>1</v>
      </c>
      <c r="L150" s="320">
        <v>2</v>
      </c>
      <c r="M150" s="318">
        <f>+E150*L150</f>
        <v>4000</v>
      </c>
      <c r="N150" s="320">
        <v>1</v>
      </c>
      <c r="O150" s="320">
        <v>6</v>
      </c>
      <c r="P150" s="318">
        <f>+O150*E150</f>
        <v>12000</v>
      </c>
      <c r="Q150" s="308">
        <v>1</v>
      </c>
      <c r="R150" s="308">
        <v>12</v>
      </c>
    </row>
    <row r="151" spans="1:18" s="321" customFormat="1" ht="33.75" x14ac:dyDescent="0.25">
      <c r="A151" s="317" t="s">
        <v>471</v>
      </c>
      <c r="B151" s="317" t="s">
        <v>472</v>
      </c>
      <c r="C151" s="317" t="s">
        <v>161</v>
      </c>
      <c r="D151" s="317" t="s">
        <v>760</v>
      </c>
      <c r="E151" s="318">
        <v>5100</v>
      </c>
      <c r="F151" s="326">
        <v>29512193</v>
      </c>
      <c r="G151" s="317" t="s">
        <v>761</v>
      </c>
      <c r="H151" s="317" t="s">
        <v>762</v>
      </c>
      <c r="I151" s="317" t="s">
        <v>479</v>
      </c>
      <c r="J151" s="317" t="s">
        <v>479</v>
      </c>
      <c r="K151" s="320">
        <v>6</v>
      </c>
      <c r="L151" s="320">
        <v>12</v>
      </c>
      <c r="M151" s="318">
        <v>61200</v>
      </c>
      <c r="N151" s="320">
        <v>1</v>
      </c>
      <c r="O151" s="320">
        <v>6</v>
      </c>
      <c r="P151" s="318">
        <v>30600</v>
      </c>
      <c r="Q151" s="308">
        <v>1</v>
      </c>
      <c r="R151" s="308">
        <v>12</v>
      </c>
    </row>
    <row r="152" spans="1:18" s="321" customFormat="1" ht="22.5" x14ac:dyDescent="0.25">
      <c r="A152" s="317" t="s">
        <v>471</v>
      </c>
      <c r="B152" s="317" t="s">
        <v>472</v>
      </c>
      <c r="C152" s="317" t="s">
        <v>161</v>
      </c>
      <c r="D152" s="317" t="s">
        <v>763</v>
      </c>
      <c r="E152" s="318">
        <v>3500</v>
      </c>
      <c r="F152" s="322" t="s">
        <v>764</v>
      </c>
      <c r="G152" s="317" t="s">
        <v>765</v>
      </c>
      <c r="H152" s="317" t="s">
        <v>766</v>
      </c>
      <c r="I152" s="317" t="s">
        <v>479</v>
      </c>
      <c r="J152" s="317" t="s">
        <v>479</v>
      </c>
      <c r="K152" s="320">
        <v>6</v>
      </c>
      <c r="L152" s="320">
        <v>12</v>
      </c>
      <c r="M152" s="318">
        <v>42000</v>
      </c>
      <c r="N152" s="320">
        <v>1</v>
      </c>
      <c r="O152" s="320">
        <v>6</v>
      </c>
      <c r="P152" s="318">
        <v>21000</v>
      </c>
      <c r="Q152" s="308">
        <v>1</v>
      </c>
      <c r="R152" s="308">
        <v>12</v>
      </c>
    </row>
    <row r="153" spans="1:18" s="321" customFormat="1" ht="33.75" x14ac:dyDescent="0.25">
      <c r="A153" s="317" t="s">
        <v>471</v>
      </c>
      <c r="B153" s="317" t="s">
        <v>472</v>
      </c>
      <c r="C153" s="317" t="s">
        <v>161</v>
      </c>
      <c r="D153" s="317" t="s">
        <v>517</v>
      </c>
      <c r="E153" s="318">
        <v>3100</v>
      </c>
      <c r="F153" s="322" t="s">
        <v>767</v>
      </c>
      <c r="G153" s="317" t="s">
        <v>768</v>
      </c>
      <c r="H153" s="317" t="s">
        <v>769</v>
      </c>
      <c r="I153" s="317" t="s">
        <v>476</v>
      </c>
      <c r="J153" s="317" t="s">
        <v>476</v>
      </c>
      <c r="K153" s="320">
        <v>6</v>
      </c>
      <c r="L153" s="320">
        <v>12</v>
      </c>
      <c r="M153" s="318">
        <v>37200</v>
      </c>
      <c r="N153" s="320">
        <v>1</v>
      </c>
      <c r="O153" s="320">
        <v>6</v>
      </c>
      <c r="P153" s="318">
        <v>18600</v>
      </c>
      <c r="Q153" s="308">
        <v>1</v>
      </c>
      <c r="R153" s="308">
        <v>12</v>
      </c>
    </row>
    <row r="154" spans="1:18" s="321" customFormat="1" ht="22.5" x14ac:dyDescent="0.25">
      <c r="A154" s="317" t="s">
        <v>471</v>
      </c>
      <c r="B154" s="317" t="s">
        <v>472</v>
      </c>
      <c r="C154" s="317" t="s">
        <v>161</v>
      </c>
      <c r="D154" s="323" t="s">
        <v>770</v>
      </c>
      <c r="E154" s="318">
        <v>5700</v>
      </c>
      <c r="F154" s="323">
        <v>71729829</v>
      </c>
      <c r="G154" s="317" t="s">
        <v>771</v>
      </c>
      <c r="H154" s="331" t="s">
        <v>772</v>
      </c>
      <c r="I154" s="331" t="s">
        <v>479</v>
      </c>
      <c r="J154" s="331" t="s">
        <v>479</v>
      </c>
      <c r="K154" s="320">
        <v>0</v>
      </c>
      <c r="L154" s="320">
        <v>0</v>
      </c>
      <c r="M154" s="318">
        <v>0</v>
      </c>
      <c r="N154" s="320">
        <v>1</v>
      </c>
      <c r="O154" s="320">
        <v>2</v>
      </c>
      <c r="P154" s="318">
        <f>+O154*E154</f>
        <v>11400</v>
      </c>
      <c r="Q154" s="308">
        <v>1</v>
      </c>
      <c r="R154" s="308">
        <v>12</v>
      </c>
    </row>
    <row r="155" spans="1:18" s="321" customFormat="1" ht="22.5" x14ac:dyDescent="0.25">
      <c r="A155" s="317" t="s">
        <v>471</v>
      </c>
      <c r="B155" s="317" t="s">
        <v>472</v>
      </c>
      <c r="C155" s="317" t="s">
        <v>161</v>
      </c>
      <c r="D155" s="317" t="s">
        <v>773</v>
      </c>
      <c r="E155" s="318">
        <v>5000</v>
      </c>
      <c r="F155" s="319">
        <v>47659375</v>
      </c>
      <c r="G155" s="317" t="s">
        <v>774</v>
      </c>
      <c r="H155" s="317" t="s">
        <v>500</v>
      </c>
      <c r="I155" s="317" t="s">
        <v>479</v>
      </c>
      <c r="J155" s="317" t="s">
        <v>479</v>
      </c>
      <c r="K155" s="320">
        <v>6</v>
      </c>
      <c r="L155" s="320">
        <v>12</v>
      </c>
      <c r="M155" s="318">
        <v>60000</v>
      </c>
      <c r="N155" s="320">
        <v>1</v>
      </c>
      <c r="O155" s="320">
        <v>6</v>
      </c>
      <c r="P155" s="318">
        <v>30000</v>
      </c>
      <c r="Q155" s="308">
        <v>1</v>
      </c>
      <c r="R155" s="308">
        <v>12</v>
      </c>
    </row>
    <row r="156" spans="1:18" s="321" customFormat="1" ht="22.5" x14ac:dyDescent="0.25">
      <c r="A156" s="317" t="s">
        <v>471</v>
      </c>
      <c r="B156" s="317" t="s">
        <v>472</v>
      </c>
      <c r="C156" s="317" t="s">
        <v>161</v>
      </c>
      <c r="D156" s="317" t="s">
        <v>691</v>
      </c>
      <c r="E156" s="318">
        <v>2200</v>
      </c>
      <c r="F156" s="319">
        <v>41096457</v>
      </c>
      <c r="G156" s="317" t="s">
        <v>775</v>
      </c>
      <c r="H156" s="317" t="s">
        <v>492</v>
      </c>
      <c r="I156" s="317" t="s">
        <v>493</v>
      </c>
      <c r="J156" s="317" t="s">
        <v>493</v>
      </c>
      <c r="K156" s="320">
        <v>6</v>
      </c>
      <c r="L156" s="320">
        <v>12</v>
      </c>
      <c r="M156" s="318">
        <v>26400</v>
      </c>
      <c r="N156" s="320">
        <v>1</v>
      </c>
      <c r="O156" s="320">
        <v>6</v>
      </c>
      <c r="P156" s="318">
        <v>13200</v>
      </c>
      <c r="Q156" s="308">
        <v>1</v>
      </c>
      <c r="R156" s="308">
        <v>12</v>
      </c>
    </row>
    <row r="157" spans="1:18" s="321" customFormat="1" ht="22.5" x14ac:dyDescent="0.25">
      <c r="A157" s="317" t="s">
        <v>471</v>
      </c>
      <c r="B157" s="317" t="s">
        <v>472</v>
      </c>
      <c r="C157" s="317" t="s">
        <v>161</v>
      </c>
      <c r="D157" s="317" t="s">
        <v>619</v>
      </c>
      <c r="E157" s="318">
        <v>2200</v>
      </c>
      <c r="F157" s="322" t="s">
        <v>776</v>
      </c>
      <c r="G157" s="317" t="s">
        <v>777</v>
      </c>
      <c r="H157" s="317" t="s">
        <v>778</v>
      </c>
      <c r="I157" s="317" t="s">
        <v>476</v>
      </c>
      <c r="J157" s="317" t="s">
        <v>476</v>
      </c>
      <c r="K157" s="320">
        <v>6</v>
      </c>
      <c r="L157" s="320">
        <v>12</v>
      </c>
      <c r="M157" s="318">
        <v>26400</v>
      </c>
      <c r="N157" s="320">
        <v>1</v>
      </c>
      <c r="O157" s="320">
        <v>6</v>
      </c>
      <c r="P157" s="318">
        <v>13200</v>
      </c>
      <c r="Q157" s="308">
        <v>1</v>
      </c>
      <c r="R157" s="308">
        <v>12</v>
      </c>
    </row>
    <row r="158" spans="1:18" s="321" customFormat="1" ht="33.75" x14ac:dyDescent="0.25">
      <c r="A158" s="317" t="s">
        <v>471</v>
      </c>
      <c r="B158" s="317" t="s">
        <v>472</v>
      </c>
      <c r="C158" s="317" t="s">
        <v>161</v>
      </c>
      <c r="D158" s="317" t="s">
        <v>582</v>
      </c>
      <c r="E158" s="318">
        <v>3500</v>
      </c>
      <c r="F158" s="322" t="s">
        <v>779</v>
      </c>
      <c r="G158" s="317" t="s">
        <v>780</v>
      </c>
      <c r="H158" s="317" t="s">
        <v>781</v>
      </c>
      <c r="I158" s="317" t="s">
        <v>476</v>
      </c>
      <c r="J158" s="317" t="s">
        <v>476</v>
      </c>
      <c r="K158" s="320">
        <v>6</v>
      </c>
      <c r="L158" s="320">
        <v>12</v>
      </c>
      <c r="M158" s="318">
        <v>42000</v>
      </c>
      <c r="N158" s="320">
        <v>1</v>
      </c>
      <c r="O158" s="320">
        <v>6</v>
      </c>
      <c r="P158" s="318">
        <v>21000</v>
      </c>
      <c r="Q158" s="308">
        <v>1</v>
      </c>
      <c r="R158" s="308">
        <v>12</v>
      </c>
    </row>
    <row r="159" spans="1:18" s="321" customFormat="1" ht="22.5" x14ac:dyDescent="0.25">
      <c r="A159" s="317" t="s">
        <v>471</v>
      </c>
      <c r="B159" s="317" t="s">
        <v>504</v>
      </c>
      <c r="C159" s="317" t="s">
        <v>161</v>
      </c>
      <c r="D159" s="323" t="s">
        <v>505</v>
      </c>
      <c r="E159" s="324">
        <v>2000</v>
      </c>
      <c r="F159" s="325">
        <v>46349203</v>
      </c>
      <c r="G159" s="320" t="s">
        <v>782</v>
      </c>
      <c r="H159" s="323" t="s">
        <v>524</v>
      </c>
      <c r="I159" s="323" t="s">
        <v>525</v>
      </c>
      <c r="J159" s="323" t="s">
        <v>525</v>
      </c>
      <c r="K159" s="320">
        <v>1</v>
      </c>
      <c r="L159" s="320">
        <v>2</v>
      </c>
      <c r="M159" s="318">
        <f>+E159*L159</f>
        <v>4000</v>
      </c>
      <c r="N159" s="320">
        <v>1</v>
      </c>
      <c r="O159" s="320">
        <v>6</v>
      </c>
      <c r="P159" s="318">
        <f>+O159*E159</f>
        <v>12000</v>
      </c>
      <c r="Q159" s="308">
        <v>1</v>
      </c>
      <c r="R159" s="308">
        <v>12</v>
      </c>
    </row>
    <row r="160" spans="1:18" s="321" customFormat="1" ht="22.5" x14ac:dyDescent="0.25">
      <c r="A160" s="317" t="s">
        <v>471</v>
      </c>
      <c r="B160" s="317" t="s">
        <v>472</v>
      </c>
      <c r="C160" s="317" t="s">
        <v>161</v>
      </c>
      <c r="D160" s="317" t="s">
        <v>528</v>
      </c>
      <c r="E160" s="318">
        <v>3100</v>
      </c>
      <c r="F160" s="322" t="s">
        <v>783</v>
      </c>
      <c r="G160" s="317" t="s">
        <v>784</v>
      </c>
      <c r="H160" s="317" t="s">
        <v>785</v>
      </c>
      <c r="I160" s="317" t="s">
        <v>476</v>
      </c>
      <c r="J160" s="317" t="s">
        <v>476</v>
      </c>
      <c r="K160" s="320">
        <v>6</v>
      </c>
      <c r="L160" s="320">
        <v>12</v>
      </c>
      <c r="M160" s="318">
        <v>37200</v>
      </c>
      <c r="N160" s="320">
        <v>1</v>
      </c>
      <c r="O160" s="320">
        <v>6</v>
      </c>
      <c r="P160" s="318">
        <v>18600</v>
      </c>
      <c r="Q160" s="308">
        <v>1</v>
      </c>
      <c r="R160" s="308">
        <v>12</v>
      </c>
    </row>
    <row r="161" spans="1:18" s="321" customFormat="1" ht="22.5" x14ac:dyDescent="0.25">
      <c r="A161" s="317" t="s">
        <v>471</v>
      </c>
      <c r="B161" s="317" t="s">
        <v>504</v>
      </c>
      <c r="C161" s="317" t="s">
        <v>161</v>
      </c>
      <c r="D161" s="323" t="s">
        <v>689</v>
      </c>
      <c r="E161" s="324">
        <v>3500</v>
      </c>
      <c r="F161" s="325">
        <v>46612695</v>
      </c>
      <c r="G161" s="320" t="s">
        <v>786</v>
      </c>
      <c r="H161" s="323" t="s">
        <v>609</v>
      </c>
      <c r="I161" s="323" t="s">
        <v>610</v>
      </c>
      <c r="J161" s="323" t="s">
        <v>610</v>
      </c>
      <c r="K161" s="320">
        <v>1</v>
      </c>
      <c r="L161" s="320">
        <v>2</v>
      </c>
      <c r="M161" s="318">
        <f>+E161*L161</f>
        <v>7000</v>
      </c>
      <c r="N161" s="320">
        <v>1</v>
      </c>
      <c r="O161" s="320">
        <v>6</v>
      </c>
      <c r="P161" s="318">
        <f>+O161*E161</f>
        <v>21000</v>
      </c>
      <c r="Q161" s="308">
        <v>1</v>
      </c>
      <c r="R161" s="308">
        <v>12</v>
      </c>
    </row>
    <row r="162" spans="1:18" s="321" customFormat="1" ht="22.5" x14ac:dyDescent="0.25">
      <c r="A162" s="317" t="s">
        <v>471</v>
      </c>
      <c r="B162" s="317" t="s">
        <v>472</v>
      </c>
      <c r="C162" s="317" t="s">
        <v>161</v>
      </c>
      <c r="D162" s="317" t="s">
        <v>617</v>
      </c>
      <c r="E162" s="318">
        <v>2400</v>
      </c>
      <c r="F162" s="319">
        <v>46679486</v>
      </c>
      <c r="G162" s="317" t="s">
        <v>787</v>
      </c>
      <c r="H162" s="317" t="s">
        <v>492</v>
      </c>
      <c r="I162" s="317" t="s">
        <v>493</v>
      </c>
      <c r="J162" s="317" t="s">
        <v>493</v>
      </c>
      <c r="K162" s="320">
        <v>6</v>
      </c>
      <c r="L162" s="320">
        <v>12</v>
      </c>
      <c r="M162" s="318">
        <v>28800</v>
      </c>
      <c r="N162" s="320">
        <v>1</v>
      </c>
      <c r="O162" s="320">
        <v>6</v>
      </c>
      <c r="P162" s="318">
        <v>14400</v>
      </c>
      <c r="Q162" s="308">
        <v>1</v>
      </c>
      <c r="R162" s="308">
        <v>12</v>
      </c>
    </row>
    <row r="163" spans="1:18" s="321" customFormat="1" ht="33.75" x14ac:dyDescent="0.25">
      <c r="A163" s="317" t="s">
        <v>471</v>
      </c>
      <c r="B163" s="317" t="s">
        <v>472</v>
      </c>
      <c r="C163" s="317" t="s">
        <v>161</v>
      </c>
      <c r="D163" s="317" t="s">
        <v>788</v>
      </c>
      <c r="E163" s="318">
        <v>3500</v>
      </c>
      <c r="F163" s="319">
        <v>41153604</v>
      </c>
      <c r="G163" s="317" t="s">
        <v>789</v>
      </c>
      <c r="H163" s="317" t="s">
        <v>519</v>
      </c>
      <c r="I163" s="317" t="s">
        <v>476</v>
      </c>
      <c r="J163" s="317" t="s">
        <v>476</v>
      </c>
      <c r="K163" s="320">
        <v>6</v>
      </c>
      <c r="L163" s="320">
        <v>12</v>
      </c>
      <c r="M163" s="318">
        <v>42000</v>
      </c>
      <c r="N163" s="320">
        <v>1</v>
      </c>
      <c r="O163" s="320">
        <v>6</v>
      </c>
      <c r="P163" s="318">
        <v>21000</v>
      </c>
      <c r="Q163" s="308">
        <v>1</v>
      </c>
      <c r="R163" s="308">
        <v>12</v>
      </c>
    </row>
    <row r="164" spans="1:18" s="321" customFormat="1" ht="22.5" x14ac:dyDescent="0.25">
      <c r="A164" s="317" t="s">
        <v>471</v>
      </c>
      <c r="B164" s="317" t="s">
        <v>472</v>
      </c>
      <c r="C164" s="317" t="s">
        <v>161</v>
      </c>
      <c r="D164" s="317" t="s">
        <v>593</v>
      </c>
      <c r="E164" s="318">
        <v>2400</v>
      </c>
      <c r="F164" s="322" t="s">
        <v>790</v>
      </c>
      <c r="G164" s="317" t="s">
        <v>791</v>
      </c>
      <c r="H164" s="317" t="s">
        <v>492</v>
      </c>
      <c r="I164" s="317" t="s">
        <v>493</v>
      </c>
      <c r="J164" s="317" t="s">
        <v>493</v>
      </c>
      <c r="K164" s="320">
        <v>6</v>
      </c>
      <c r="L164" s="320">
        <v>12</v>
      </c>
      <c r="M164" s="318">
        <v>28800</v>
      </c>
      <c r="N164" s="320">
        <v>1</v>
      </c>
      <c r="O164" s="320">
        <v>6</v>
      </c>
      <c r="P164" s="318">
        <v>14400</v>
      </c>
      <c r="Q164" s="308">
        <v>1</v>
      </c>
      <c r="R164" s="308">
        <v>12</v>
      </c>
    </row>
    <row r="165" spans="1:18" s="321" customFormat="1" ht="33.75" x14ac:dyDescent="0.25">
      <c r="A165" s="317" t="s">
        <v>471</v>
      </c>
      <c r="B165" s="317" t="s">
        <v>472</v>
      </c>
      <c r="C165" s="317" t="s">
        <v>161</v>
      </c>
      <c r="D165" s="317" t="s">
        <v>560</v>
      </c>
      <c r="E165" s="318">
        <v>3500</v>
      </c>
      <c r="F165" s="319">
        <v>46485618</v>
      </c>
      <c r="G165" s="317" t="s">
        <v>792</v>
      </c>
      <c r="H165" s="317" t="s">
        <v>793</v>
      </c>
      <c r="I165" s="317" t="s">
        <v>476</v>
      </c>
      <c r="J165" s="317" t="s">
        <v>476</v>
      </c>
      <c r="K165" s="320">
        <v>6</v>
      </c>
      <c r="L165" s="320">
        <v>12</v>
      </c>
      <c r="M165" s="318">
        <v>42000</v>
      </c>
      <c r="N165" s="320">
        <v>3</v>
      </c>
      <c r="O165" s="320">
        <v>6</v>
      </c>
      <c r="P165" s="318">
        <v>21000</v>
      </c>
      <c r="Q165" s="308">
        <v>1</v>
      </c>
      <c r="R165" s="308">
        <v>12</v>
      </c>
    </row>
    <row r="166" spans="1:18" s="321" customFormat="1" ht="33.75" x14ac:dyDescent="0.25">
      <c r="A166" s="317" t="s">
        <v>471</v>
      </c>
      <c r="B166" s="317" t="s">
        <v>472</v>
      </c>
      <c r="C166" s="317" t="s">
        <v>161</v>
      </c>
      <c r="D166" s="317" t="s">
        <v>794</v>
      </c>
      <c r="E166" s="318">
        <v>14000</v>
      </c>
      <c r="F166" s="319">
        <v>40885285</v>
      </c>
      <c r="G166" s="317" t="s">
        <v>446</v>
      </c>
      <c r="H166" s="317" t="s">
        <v>500</v>
      </c>
      <c r="I166" s="317" t="s">
        <v>479</v>
      </c>
      <c r="J166" s="317" t="s">
        <v>479</v>
      </c>
      <c r="K166" s="320">
        <v>1</v>
      </c>
      <c r="L166" s="320">
        <v>1</v>
      </c>
      <c r="M166" s="318">
        <v>14000</v>
      </c>
      <c r="N166" s="320">
        <v>0</v>
      </c>
      <c r="O166" s="320">
        <v>0</v>
      </c>
      <c r="P166" s="318">
        <v>0</v>
      </c>
      <c r="Q166" s="308">
        <v>0</v>
      </c>
      <c r="R166" s="308">
        <v>0</v>
      </c>
    </row>
    <row r="167" spans="1:18" s="321" customFormat="1" ht="22.5" x14ac:dyDescent="0.25">
      <c r="A167" s="317" t="s">
        <v>471</v>
      </c>
      <c r="B167" s="317" t="s">
        <v>472</v>
      </c>
      <c r="C167" s="317" t="s">
        <v>161</v>
      </c>
      <c r="D167" s="317" t="s">
        <v>498</v>
      </c>
      <c r="E167" s="318">
        <v>5100</v>
      </c>
      <c r="F167" s="319">
        <v>19082934</v>
      </c>
      <c r="G167" s="317" t="s">
        <v>795</v>
      </c>
      <c r="H167" s="317" t="s">
        <v>451</v>
      </c>
      <c r="I167" s="317" t="s">
        <v>479</v>
      </c>
      <c r="J167" s="317" t="s">
        <v>479</v>
      </c>
      <c r="K167" s="320">
        <v>6</v>
      </c>
      <c r="L167" s="320">
        <v>12</v>
      </c>
      <c r="M167" s="318">
        <v>61200</v>
      </c>
      <c r="N167" s="320">
        <v>1</v>
      </c>
      <c r="O167" s="320">
        <v>6</v>
      </c>
      <c r="P167" s="318">
        <v>30600</v>
      </c>
      <c r="Q167" s="308">
        <v>1</v>
      </c>
      <c r="R167" s="308">
        <v>12</v>
      </c>
    </row>
    <row r="168" spans="1:18" s="321" customFormat="1" ht="22.5" x14ac:dyDescent="0.25">
      <c r="A168" s="317" t="s">
        <v>471</v>
      </c>
      <c r="B168" s="317" t="s">
        <v>472</v>
      </c>
      <c r="C168" s="317" t="s">
        <v>161</v>
      </c>
      <c r="D168" s="317" t="s">
        <v>593</v>
      </c>
      <c r="E168" s="318">
        <v>1900</v>
      </c>
      <c r="F168" s="319">
        <v>10652718</v>
      </c>
      <c r="G168" s="317" t="s">
        <v>796</v>
      </c>
      <c r="H168" s="317" t="s">
        <v>492</v>
      </c>
      <c r="I168" s="317" t="s">
        <v>493</v>
      </c>
      <c r="J168" s="317" t="s">
        <v>493</v>
      </c>
      <c r="K168" s="320">
        <v>6</v>
      </c>
      <c r="L168" s="320">
        <v>12</v>
      </c>
      <c r="M168" s="318">
        <v>22800</v>
      </c>
      <c r="N168" s="320">
        <v>1</v>
      </c>
      <c r="O168" s="320">
        <v>6</v>
      </c>
      <c r="P168" s="318">
        <v>11400</v>
      </c>
      <c r="Q168" s="308">
        <v>1</v>
      </c>
      <c r="R168" s="308">
        <v>12</v>
      </c>
    </row>
    <row r="169" spans="1:18" s="321" customFormat="1" ht="22.5" x14ac:dyDescent="0.25">
      <c r="A169" s="317" t="s">
        <v>471</v>
      </c>
      <c r="B169" s="317" t="s">
        <v>472</v>
      </c>
      <c r="C169" s="317" t="s">
        <v>161</v>
      </c>
      <c r="D169" s="317" t="s">
        <v>797</v>
      </c>
      <c r="E169" s="318">
        <v>3000</v>
      </c>
      <c r="F169" s="319">
        <v>42386532</v>
      </c>
      <c r="G169" s="317" t="s">
        <v>798</v>
      </c>
      <c r="H169" s="317" t="s">
        <v>642</v>
      </c>
      <c r="I169" s="317" t="s">
        <v>479</v>
      </c>
      <c r="J169" s="317" t="s">
        <v>479</v>
      </c>
      <c r="K169" s="320">
        <v>6</v>
      </c>
      <c r="L169" s="320">
        <v>12</v>
      </c>
      <c r="M169" s="318">
        <v>36000</v>
      </c>
      <c r="N169" s="320">
        <v>1</v>
      </c>
      <c r="O169" s="320">
        <v>6</v>
      </c>
      <c r="P169" s="318">
        <v>18000</v>
      </c>
      <c r="Q169" s="308">
        <v>1</v>
      </c>
      <c r="R169" s="308">
        <v>12</v>
      </c>
    </row>
    <row r="170" spans="1:18" s="321" customFormat="1" ht="22.5" x14ac:dyDescent="0.25">
      <c r="A170" s="317" t="s">
        <v>471</v>
      </c>
      <c r="B170" s="317" t="s">
        <v>472</v>
      </c>
      <c r="C170" s="317" t="s">
        <v>161</v>
      </c>
      <c r="D170" s="317" t="s">
        <v>501</v>
      </c>
      <c r="E170" s="318">
        <v>7000</v>
      </c>
      <c r="F170" s="319">
        <v>40738919</v>
      </c>
      <c r="G170" s="317" t="s">
        <v>799</v>
      </c>
      <c r="H170" s="317" t="s">
        <v>800</v>
      </c>
      <c r="I170" s="317" t="s">
        <v>479</v>
      </c>
      <c r="J170" s="317" t="s">
        <v>479</v>
      </c>
      <c r="K170" s="320">
        <v>6</v>
      </c>
      <c r="L170" s="320">
        <v>12</v>
      </c>
      <c r="M170" s="318">
        <v>84000</v>
      </c>
      <c r="N170" s="320">
        <v>1</v>
      </c>
      <c r="O170" s="320">
        <v>6</v>
      </c>
      <c r="P170" s="318">
        <v>42000</v>
      </c>
      <c r="Q170" s="308">
        <v>1</v>
      </c>
      <c r="R170" s="308">
        <v>12</v>
      </c>
    </row>
    <row r="171" spans="1:18" s="321" customFormat="1" ht="22.5" x14ac:dyDescent="0.25">
      <c r="A171" s="317" t="s">
        <v>471</v>
      </c>
      <c r="B171" s="317" t="s">
        <v>472</v>
      </c>
      <c r="C171" s="317" t="s">
        <v>161</v>
      </c>
      <c r="D171" s="317" t="s">
        <v>801</v>
      </c>
      <c r="E171" s="318">
        <v>6500</v>
      </c>
      <c r="F171" s="319">
        <v>40084783</v>
      </c>
      <c r="G171" s="317" t="s">
        <v>802</v>
      </c>
      <c r="H171" s="317" t="s">
        <v>803</v>
      </c>
      <c r="I171" s="317" t="s">
        <v>479</v>
      </c>
      <c r="J171" s="317" t="s">
        <v>479</v>
      </c>
      <c r="K171" s="320">
        <v>6</v>
      </c>
      <c r="L171" s="320">
        <v>12</v>
      </c>
      <c r="M171" s="318">
        <v>78000</v>
      </c>
      <c r="N171" s="320">
        <v>1</v>
      </c>
      <c r="O171" s="320">
        <v>6</v>
      </c>
      <c r="P171" s="318">
        <v>39000</v>
      </c>
      <c r="Q171" s="308">
        <v>1</v>
      </c>
      <c r="R171" s="308">
        <v>12</v>
      </c>
    </row>
    <row r="172" spans="1:18" s="321" customFormat="1" ht="22.5" x14ac:dyDescent="0.25">
      <c r="A172" s="317" t="s">
        <v>471</v>
      </c>
      <c r="B172" s="317" t="s">
        <v>472</v>
      </c>
      <c r="C172" s="317" t="s">
        <v>161</v>
      </c>
      <c r="D172" s="317" t="s">
        <v>510</v>
      </c>
      <c r="E172" s="318">
        <v>3125</v>
      </c>
      <c r="F172" s="319">
        <v>45925534</v>
      </c>
      <c r="G172" s="317" t="s">
        <v>804</v>
      </c>
      <c r="H172" s="317" t="s">
        <v>527</v>
      </c>
      <c r="I172" s="317" t="s">
        <v>479</v>
      </c>
      <c r="J172" s="317" t="s">
        <v>479</v>
      </c>
      <c r="K172" s="320">
        <v>0</v>
      </c>
      <c r="L172" s="320">
        <v>0</v>
      </c>
      <c r="M172" s="318">
        <v>37500</v>
      </c>
      <c r="N172" s="320">
        <v>1</v>
      </c>
      <c r="O172" s="320">
        <v>3</v>
      </c>
      <c r="P172" s="318">
        <f>+O172*E172</f>
        <v>9375</v>
      </c>
      <c r="Q172" s="308">
        <v>1</v>
      </c>
      <c r="R172" s="308">
        <v>12</v>
      </c>
    </row>
    <row r="173" spans="1:18" s="321" customFormat="1" ht="22.5" x14ac:dyDescent="0.25">
      <c r="A173" s="317" t="s">
        <v>471</v>
      </c>
      <c r="B173" s="317" t="s">
        <v>472</v>
      </c>
      <c r="C173" s="317" t="s">
        <v>161</v>
      </c>
      <c r="D173" s="317" t="s">
        <v>805</v>
      </c>
      <c r="E173" s="318">
        <v>8000</v>
      </c>
      <c r="F173" s="326">
        <v>8882446</v>
      </c>
      <c r="G173" s="317" t="s">
        <v>806</v>
      </c>
      <c r="H173" s="317" t="s">
        <v>766</v>
      </c>
      <c r="I173" s="317" t="s">
        <v>479</v>
      </c>
      <c r="J173" s="317" t="s">
        <v>479</v>
      </c>
      <c r="K173" s="320">
        <v>6</v>
      </c>
      <c r="L173" s="320">
        <v>12</v>
      </c>
      <c r="M173" s="318">
        <v>96000</v>
      </c>
      <c r="N173" s="320">
        <v>1</v>
      </c>
      <c r="O173" s="320">
        <v>6</v>
      </c>
      <c r="P173" s="318">
        <v>48000</v>
      </c>
      <c r="Q173" s="308">
        <v>1</v>
      </c>
      <c r="R173" s="308">
        <v>12</v>
      </c>
    </row>
    <row r="174" spans="1:18" s="321" customFormat="1" ht="22.5" x14ac:dyDescent="0.25">
      <c r="A174" s="317" t="s">
        <v>471</v>
      </c>
      <c r="B174" s="317" t="s">
        <v>472</v>
      </c>
      <c r="C174" s="317" t="s">
        <v>161</v>
      </c>
      <c r="D174" s="317" t="s">
        <v>517</v>
      </c>
      <c r="E174" s="318">
        <v>2500</v>
      </c>
      <c r="F174" s="319">
        <v>29547780</v>
      </c>
      <c r="G174" s="317" t="s">
        <v>807</v>
      </c>
      <c r="H174" s="317" t="s">
        <v>808</v>
      </c>
      <c r="I174" s="317" t="s">
        <v>497</v>
      </c>
      <c r="J174" s="317" t="s">
        <v>497</v>
      </c>
      <c r="K174" s="320">
        <v>6</v>
      </c>
      <c r="L174" s="320">
        <v>12</v>
      </c>
      <c r="M174" s="318">
        <v>30000</v>
      </c>
      <c r="N174" s="320">
        <v>1</v>
      </c>
      <c r="O174" s="320">
        <v>6</v>
      </c>
      <c r="P174" s="318">
        <v>15000</v>
      </c>
      <c r="Q174" s="308">
        <v>1</v>
      </c>
      <c r="R174" s="308">
        <v>12</v>
      </c>
    </row>
    <row r="175" spans="1:18" s="321" customFormat="1" ht="22.5" x14ac:dyDescent="0.25">
      <c r="A175" s="317" t="s">
        <v>471</v>
      </c>
      <c r="B175" s="317" t="s">
        <v>472</v>
      </c>
      <c r="C175" s="317" t="s">
        <v>161</v>
      </c>
      <c r="D175" s="317" t="s">
        <v>542</v>
      </c>
      <c r="E175" s="318">
        <v>5000</v>
      </c>
      <c r="F175" s="319">
        <v>25755485</v>
      </c>
      <c r="G175" s="317" t="s">
        <v>809</v>
      </c>
      <c r="H175" s="317" t="s">
        <v>810</v>
      </c>
      <c r="I175" s="317" t="s">
        <v>479</v>
      </c>
      <c r="J175" s="317" t="s">
        <v>479</v>
      </c>
      <c r="K175" s="320">
        <v>6</v>
      </c>
      <c r="L175" s="320">
        <v>12</v>
      </c>
      <c r="M175" s="318">
        <v>60000</v>
      </c>
      <c r="N175" s="320">
        <v>1</v>
      </c>
      <c r="O175" s="320">
        <v>6</v>
      </c>
      <c r="P175" s="318">
        <v>30000</v>
      </c>
      <c r="Q175" s="308">
        <v>1</v>
      </c>
      <c r="R175" s="308">
        <v>12</v>
      </c>
    </row>
    <row r="176" spans="1:18" s="321" customFormat="1" ht="33.75" x14ac:dyDescent="0.25">
      <c r="A176" s="317" t="s">
        <v>471</v>
      </c>
      <c r="B176" s="317" t="s">
        <v>472</v>
      </c>
      <c r="C176" s="317" t="s">
        <v>161</v>
      </c>
      <c r="D176" s="317" t="s">
        <v>542</v>
      </c>
      <c r="E176" s="318">
        <v>5000</v>
      </c>
      <c r="F176" s="319">
        <v>40491416</v>
      </c>
      <c r="G176" s="317" t="s">
        <v>811</v>
      </c>
      <c r="H176" s="317" t="s">
        <v>812</v>
      </c>
      <c r="I176" s="317" t="s">
        <v>497</v>
      </c>
      <c r="J176" s="317" t="s">
        <v>497</v>
      </c>
      <c r="K176" s="320">
        <v>6</v>
      </c>
      <c r="L176" s="320">
        <v>12</v>
      </c>
      <c r="M176" s="318">
        <v>60000</v>
      </c>
      <c r="N176" s="320">
        <v>1</v>
      </c>
      <c r="O176" s="320">
        <v>6</v>
      </c>
      <c r="P176" s="318">
        <v>30000</v>
      </c>
      <c r="Q176" s="308">
        <v>1</v>
      </c>
      <c r="R176" s="308">
        <v>12</v>
      </c>
    </row>
    <row r="177" spans="1:18" s="321" customFormat="1" ht="22.5" x14ac:dyDescent="0.25">
      <c r="A177" s="317" t="s">
        <v>471</v>
      </c>
      <c r="B177" s="317" t="s">
        <v>472</v>
      </c>
      <c r="C177" s="317" t="s">
        <v>161</v>
      </c>
      <c r="D177" s="317" t="s">
        <v>582</v>
      </c>
      <c r="E177" s="318">
        <v>3100</v>
      </c>
      <c r="F177" s="319">
        <v>10719140</v>
      </c>
      <c r="G177" s="317" t="s">
        <v>813</v>
      </c>
      <c r="H177" s="317" t="s">
        <v>814</v>
      </c>
      <c r="I177" s="317" t="s">
        <v>479</v>
      </c>
      <c r="J177" s="317" t="s">
        <v>479</v>
      </c>
      <c r="K177" s="320">
        <v>6</v>
      </c>
      <c r="L177" s="320">
        <v>12</v>
      </c>
      <c r="M177" s="318">
        <v>37200</v>
      </c>
      <c r="N177" s="320">
        <v>1</v>
      </c>
      <c r="O177" s="320">
        <v>6</v>
      </c>
      <c r="P177" s="318">
        <v>18600</v>
      </c>
      <c r="Q177" s="308">
        <v>1</v>
      </c>
      <c r="R177" s="308">
        <v>12</v>
      </c>
    </row>
    <row r="178" spans="1:18" s="321" customFormat="1" ht="33.75" x14ac:dyDescent="0.25">
      <c r="A178" s="317" t="s">
        <v>471</v>
      </c>
      <c r="B178" s="317" t="s">
        <v>472</v>
      </c>
      <c r="C178" s="317" t="s">
        <v>161</v>
      </c>
      <c r="D178" s="317" t="s">
        <v>560</v>
      </c>
      <c r="E178" s="318">
        <v>3500</v>
      </c>
      <c r="F178" s="322" t="s">
        <v>815</v>
      </c>
      <c r="G178" s="317" t="s">
        <v>816</v>
      </c>
      <c r="H178" s="317" t="s">
        <v>562</v>
      </c>
      <c r="I178" s="317" t="s">
        <v>479</v>
      </c>
      <c r="J178" s="317" t="s">
        <v>479</v>
      </c>
      <c r="K178" s="320">
        <v>6</v>
      </c>
      <c r="L178" s="320">
        <v>12</v>
      </c>
      <c r="M178" s="318">
        <v>42000</v>
      </c>
      <c r="N178" s="320">
        <v>1</v>
      </c>
      <c r="O178" s="320">
        <v>6</v>
      </c>
      <c r="P178" s="318">
        <v>21000</v>
      </c>
      <c r="Q178" s="308">
        <v>1</v>
      </c>
      <c r="R178" s="308">
        <v>12</v>
      </c>
    </row>
    <row r="179" spans="1:18" s="321" customFormat="1" ht="22.5" x14ac:dyDescent="0.25">
      <c r="A179" s="317" t="s">
        <v>471</v>
      </c>
      <c r="B179" s="317" t="s">
        <v>472</v>
      </c>
      <c r="C179" s="317" t="s">
        <v>161</v>
      </c>
      <c r="D179" s="317" t="s">
        <v>817</v>
      </c>
      <c r="E179" s="318">
        <v>6011</v>
      </c>
      <c r="F179" s="326">
        <v>75687392</v>
      </c>
      <c r="G179" s="317" t="s">
        <v>818</v>
      </c>
      <c r="H179" s="317" t="s">
        <v>392</v>
      </c>
      <c r="I179" s="317" t="s">
        <v>479</v>
      </c>
      <c r="J179" s="317" t="s">
        <v>479</v>
      </c>
      <c r="K179" s="320">
        <v>1</v>
      </c>
      <c r="L179" s="320">
        <v>1</v>
      </c>
      <c r="M179" s="318">
        <v>6011</v>
      </c>
      <c r="N179" s="320">
        <v>1</v>
      </c>
      <c r="O179" s="320">
        <v>6</v>
      </c>
      <c r="P179" s="318">
        <v>36066</v>
      </c>
      <c r="Q179" s="308">
        <v>1</v>
      </c>
      <c r="R179" s="308">
        <v>12</v>
      </c>
    </row>
    <row r="180" spans="1:18" s="321" customFormat="1" ht="22.5" x14ac:dyDescent="0.25">
      <c r="A180" s="317" t="s">
        <v>471</v>
      </c>
      <c r="B180" s="317" t="s">
        <v>472</v>
      </c>
      <c r="C180" s="317" t="s">
        <v>161</v>
      </c>
      <c r="D180" s="317" t="s">
        <v>582</v>
      </c>
      <c r="E180" s="318">
        <v>3100</v>
      </c>
      <c r="F180" s="319">
        <v>44186393</v>
      </c>
      <c r="G180" s="317" t="s">
        <v>819</v>
      </c>
      <c r="H180" s="317" t="s">
        <v>527</v>
      </c>
      <c r="I180" s="317" t="s">
        <v>479</v>
      </c>
      <c r="J180" s="317" t="s">
        <v>479</v>
      </c>
      <c r="K180" s="320">
        <v>1</v>
      </c>
      <c r="L180" s="320">
        <v>1</v>
      </c>
      <c r="M180" s="318">
        <v>3100</v>
      </c>
      <c r="N180" s="320">
        <v>0</v>
      </c>
      <c r="O180" s="320">
        <v>0</v>
      </c>
      <c r="P180" s="318">
        <v>0</v>
      </c>
      <c r="Q180" s="308">
        <v>0</v>
      </c>
      <c r="R180" s="308">
        <v>0</v>
      </c>
    </row>
    <row r="181" spans="1:18" s="321" customFormat="1" ht="22.5" x14ac:dyDescent="0.25">
      <c r="A181" s="317" t="s">
        <v>471</v>
      </c>
      <c r="B181" s="317" t="s">
        <v>472</v>
      </c>
      <c r="C181" s="317" t="s">
        <v>161</v>
      </c>
      <c r="D181" s="317" t="s">
        <v>820</v>
      </c>
      <c r="E181" s="318">
        <v>4000</v>
      </c>
      <c r="F181" s="319">
        <v>42656213</v>
      </c>
      <c r="G181" s="317" t="s">
        <v>821</v>
      </c>
      <c r="H181" s="317" t="s">
        <v>822</v>
      </c>
      <c r="I181" s="317" t="s">
        <v>479</v>
      </c>
      <c r="J181" s="317" t="s">
        <v>479</v>
      </c>
      <c r="K181" s="320">
        <v>1</v>
      </c>
      <c r="L181" s="320">
        <v>5</v>
      </c>
      <c r="M181" s="318">
        <v>20000</v>
      </c>
      <c r="N181" s="320">
        <v>1</v>
      </c>
      <c r="O181" s="320">
        <v>6</v>
      </c>
      <c r="P181" s="318">
        <v>24000</v>
      </c>
      <c r="Q181" s="308">
        <v>1</v>
      </c>
      <c r="R181" s="308">
        <v>12</v>
      </c>
    </row>
    <row r="182" spans="1:18" s="321" customFormat="1" ht="22.5" x14ac:dyDescent="0.25">
      <c r="A182" s="317" t="s">
        <v>471</v>
      </c>
      <c r="B182" s="317" t="s">
        <v>472</v>
      </c>
      <c r="C182" s="317" t="s">
        <v>161</v>
      </c>
      <c r="D182" s="317" t="s">
        <v>820</v>
      </c>
      <c r="E182" s="318">
        <v>2800</v>
      </c>
      <c r="F182" s="319">
        <v>43066075</v>
      </c>
      <c r="G182" s="317" t="s">
        <v>823</v>
      </c>
      <c r="H182" s="317" t="s">
        <v>824</v>
      </c>
      <c r="I182" s="317" t="s">
        <v>479</v>
      </c>
      <c r="J182" s="317" t="s">
        <v>479</v>
      </c>
      <c r="K182" s="320">
        <v>6</v>
      </c>
      <c r="L182" s="320">
        <v>12</v>
      </c>
      <c r="M182" s="318">
        <v>33600</v>
      </c>
      <c r="N182" s="320">
        <v>1</v>
      </c>
      <c r="O182" s="320">
        <v>6</v>
      </c>
      <c r="P182" s="318">
        <v>16800</v>
      </c>
      <c r="Q182" s="308">
        <v>1</v>
      </c>
      <c r="R182" s="308">
        <v>12</v>
      </c>
    </row>
    <row r="183" spans="1:18" s="321" customFormat="1" ht="33.75" x14ac:dyDescent="0.25">
      <c r="A183" s="317" t="s">
        <v>471</v>
      </c>
      <c r="B183" s="317" t="s">
        <v>472</v>
      </c>
      <c r="C183" s="317" t="s">
        <v>161</v>
      </c>
      <c r="D183" s="317" t="s">
        <v>477</v>
      </c>
      <c r="E183" s="318">
        <v>3125</v>
      </c>
      <c r="F183" s="326">
        <v>43569776</v>
      </c>
      <c r="G183" s="317" t="s">
        <v>825</v>
      </c>
      <c r="H183" s="317" t="s">
        <v>398</v>
      </c>
      <c r="I183" s="317" t="s">
        <v>479</v>
      </c>
      <c r="J183" s="317" t="s">
        <v>479</v>
      </c>
      <c r="K183" s="320">
        <v>6</v>
      </c>
      <c r="L183" s="320">
        <v>12</v>
      </c>
      <c r="M183" s="318">
        <v>37500</v>
      </c>
      <c r="N183" s="320">
        <v>1</v>
      </c>
      <c r="O183" s="320">
        <v>6</v>
      </c>
      <c r="P183" s="318">
        <v>18750</v>
      </c>
      <c r="Q183" s="308">
        <v>1</v>
      </c>
      <c r="R183" s="308">
        <v>12</v>
      </c>
    </row>
    <row r="184" spans="1:18" s="321" customFormat="1" ht="45" x14ac:dyDescent="0.25">
      <c r="A184" s="317" t="s">
        <v>471</v>
      </c>
      <c r="B184" s="317" t="s">
        <v>472</v>
      </c>
      <c r="C184" s="317" t="s">
        <v>161</v>
      </c>
      <c r="D184" s="317" t="s">
        <v>826</v>
      </c>
      <c r="E184" s="318">
        <v>4882.8100000000004</v>
      </c>
      <c r="F184" s="319">
        <v>10764766</v>
      </c>
      <c r="G184" s="317" t="s">
        <v>827</v>
      </c>
      <c r="H184" s="317" t="s">
        <v>828</v>
      </c>
      <c r="I184" s="317" t="s">
        <v>497</v>
      </c>
      <c r="J184" s="317" t="s">
        <v>497</v>
      </c>
      <c r="K184" s="320">
        <v>6</v>
      </c>
      <c r="L184" s="320">
        <v>12</v>
      </c>
      <c r="M184" s="318">
        <v>58593.72</v>
      </c>
      <c r="N184" s="320">
        <v>1</v>
      </c>
      <c r="O184" s="320">
        <v>6</v>
      </c>
      <c r="P184" s="318">
        <v>29296.86</v>
      </c>
      <c r="Q184" s="308">
        <v>1</v>
      </c>
      <c r="R184" s="308">
        <v>12</v>
      </c>
    </row>
    <row r="185" spans="1:18" s="321" customFormat="1" ht="22.5" x14ac:dyDescent="0.25">
      <c r="A185" s="317" t="s">
        <v>471</v>
      </c>
      <c r="B185" s="317" t="s">
        <v>504</v>
      </c>
      <c r="C185" s="317" t="s">
        <v>161</v>
      </c>
      <c r="D185" s="323" t="s">
        <v>505</v>
      </c>
      <c r="E185" s="324">
        <v>2000</v>
      </c>
      <c r="F185" s="325">
        <v>74299741</v>
      </c>
      <c r="G185" s="320" t="s">
        <v>829</v>
      </c>
      <c r="H185" s="323" t="s">
        <v>830</v>
      </c>
      <c r="I185" s="323" t="s">
        <v>610</v>
      </c>
      <c r="J185" s="323" t="s">
        <v>610</v>
      </c>
      <c r="K185" s="320">
        <v>1</v>
      </c>
      <c r="L185" s="320">
        <v>2</v>
      </c>
      <c r="M185" s="318">
        <f>+E185*L185</f>
        <v>4000</v>
      </c>
      <c r="N185" s="320">
        <v>1</v>
      </c>
      <c r="O185" s="320">
        <v>6</v>
      </c>
      <c r="P185" s="318">
        <f>+O185*E185</f>
        <v>12000</v>
      </c>
      <c r="Q185" s="308">
        <v>1</v>
      </c>
      <c r="R185" s="308">
        <v>12</v>
      </c>
    </row>
    <row r="186" spans="1:18" s="321" customFormat="1" ht="22.5" x14ac:dyDescent="0.25">
      <c r="A186" s="317" t="s">
        <v>471</v>
      </c>
      <c r="B186" s="317" t="s">
        <v>472</v>
      </c>
      <c r="C186" s="317" t="s">
        <v>161</v>
      </c>
      <c r="D186" s="317" t="s">
        <v>831</v>
      </c>
      <c r="E186" s="318">
        <v>3100</v>
      </c>
      <c r="F186" s="322" t="s">
        <v>832</v>
      </c>
      <c r="G186" s="317" t="s">
        <v>833</v>
      </c>
      <c r="H186" s="317" t="s">
        <v>406</v>
      </c>
      <c r="I186" s="317" t="s">
        <v>479</v>
      </c>
      <c r="J186" s="317" t="s">
        <v>479</v>
      </c>
      <c r="K186" s="320">
        <v>6</v>
      </c>
      <c r="L186" s="320">
        <v>12</v>
      </c>
      <c r="M186" s="318">
        <v>37200</v>
      </c>
      <c r="N186" s="320">
        <v>1</v>
      </c>
      <c r="O186" s="320">
        <v>6</v>
      </c>
      <c r="P186" s="318">
        <v>18600</v>
      </c>
      <c r="Q186" s="308">
        <v>1</v>
      </c>
      <c r="R186" s="308">
        <v>12</v>
      </c>
    </row>
    <row r="187" spans="1:18" s="321" customFormat="1" ht="33.75" x14ac:dyDescent="0.25">
      <c r="A187" s="317" t="s">
        <v>471</v>
      </c>
      <c r="B187" s="317" t="s">
        <v>472</v>
      </c>
      <c r="C187" s="317" t="s">
        <v>161</v>
      </c>
      <c r="D187" s="317" t="s">
        <v>652</v>
      </c>
      <c r="E187" s="318">
        <v>3500</v>
      </c>
      <c r="F187" s="319">
        <v>10490303</v>
      </c>
      <c r="G187" s="317" t="s">
        <v>834</v>
      </c>
      <c r="H187" s="317" t="s">
        <v>406</v>
      </c>
      <c r="I187" s="317" t="s">
        <v>479</v>
      </c>
      <c r="J187" s="317" t="s">
        <v>479</v>
      </c>
      <c r="K187" s="320">
        <v>6</v>
      </c>
      <c r="L187" s="320">
        <v>12</v>
      </c>
      <c r="M187" s="318">
        <v>42000</v>
      </c>
      <c r="N187" s="320">
        <v>1</v>
      </c>
      <c r="O187" s="320">
        <v>6</v>
      </c>
      <c r="P187" s="318">
        <v>21000</v>
      </c>
      <c r="Q187" s="308">
        <v>1</v>
      </c>
      <c r="R187" s="308">
        <v>12</v>
      </c>
    </row>
    <row r="188" spans="1:18" s="321" customFormat="1" ht="33.75" x14ac:dyDescent="0.25">
      <c r="A188" s="317" t="s">
        <v>471</v>
      </c>
      <c r="B188" s="317" t="s">
        <v>472</v>
      </c>
      <c r="C188" s="317" t="s">
        <v>161</v>
      </c>
      <c r="D188" s="317" t="s">
        <v>817</v>
      </c>
      <c r="E188" s="318">
        <v>6011</v>
      </c>
      <c r="F188" s="326">
        <v>70448304</v>
      </c>
      <c r="G188" s="317" t="s">
        <v>835</v>
      </c>
      <c r="H188" s="317" t="s">
        <v>500</v>
      </c>
      <c r="I188" s="317" t="s">
        <v>479</v>
      </c>
      <c r="J188" s="317" t="s">
        <v>479</v>
      </c>
      <c r="K188" s="320">
        <v>1</v>
      </c>
      <c r="L188" s="320">
        <v>1</v>
      </c>
      <c r="M188" s="318">
        <v>6011</v>
      </c>
      <c r="N188" s="320">
        <v>1</v>
      </c>
      <c r="O188" s="320">
        <v>6</v>
      </c>
      <c r="P188" s="318">
        <v>36066</v>
      </c>
      <c r="Q188" s="308">
        <v>1</v>
      </c>
      <c r="R188" s="308">
        <v>12</v>
      </c>
    </row>
    <row r="189" spans="1:18" s="321" customFormat="1" ht="22.5" x14ac:dyDescent="0.25">
      <c r="A189" s="317" t="s">
        <v>471</v>
      </c>
      <c r="B189" s="317" t="s">
        <v>472</v>
      </c>
      <c r="C189" s="317" t="s">
        <v>161</v>
      </c>
      <c r="D189" s="317" t="s">
        <v>836</v>
      </c>
      <c r="E189" s="318">
        <v>10000</v>
      </c>
      <c r="F189" s="319">
        <v>10248657</v>
      </c>
      <c r="G189" s="317" t="s">
        <v>837</v>
      </c>
      <c r="H189" s="317" t="s">
        <v>701</v>
      </c>
      <c r="I189" s="317" t="s">
        <v>479</v>
      </c>
      <c r="J189" s="317" t="s">
        <v>479</v>
      </c>
      <c r="K189" s="320">
        <v>6</v>
      </c>
      <c r="L189" s="320">
        <v>12</v>
      </c>
      <c r="M189" s="318">
        <v>120000</v>
      </c>
      <c r="N189" s="320">
        <v>1</v>
      </c>
      <c r="O189" s="320">
        <v>5</v>
      </c>
      <c r="P189" s="318">
        <f>+O189*E189</f>
        <v>50000</v>
      </c>
      <c r="Q189" s="308">
        <v>0</v>
      </c>
      <c r="R189" s="308">
        <v>0</v>
      </c>
    </row>
    <row r="190" spans="1:18" s="321" customFormat="1" ht="33.75" x14ac:dyDescent="0.25">
      <c r="A190" s="317" t="s">
        <v>471</v>
      </c>
      <c r="B190" s="317" t="s">
        <v>472</v>
      </c>
      <c r="C190" s="317" t="s">
        <v>161</v>
      </c>
      <c r="D190" s="317" t="s">
        <v>838</v>
      </c>
      <c r="E190" s="318">
        <v>8000</v>
      </c>
      <c r="F190" s="319">
        <v>42331534</v>
      </c>
      <c r="G190" s="317" t="s">
        <v>839</v>
      </c>
      <c r="H190" s="317" t="s">
        <v>840</v>
      </c>
      <c r="I190" s="317" t="s">
        <v>479</v>
      </c>
      <c r="J190" s="317" t="s">
        <v>479</v>
      </c>
      <c r="K190" s="320">
        <v>6</v>
      </c>
      <c r="L190" s="320">
        <v>12</v>
      </c>
      <c r="M190" s="318">
        <v>96000</v>
      </c>
      <c r="N190" s="320">
        <v>1</v>
      </c>
      <c r="O190" s="320">
        <v>6</v>
      </c>
      <c r="P190" s="318">
        <v>48000</v>
      </c>
      <c r="Q190" s="308">
        <v>1</v>
      </c>
      <c r="R190" s="308">
        <v>12</v>
      </c>
    </row>
    <row r="191" spans="1:18" s="321" customFormat="1" ht="33.75" x14ac:dyDescent="0.25">
      <c r="A191" s="317" t="s">
        <v>471</v>
      </c>
      <c r="B191" s="317" t="s">
        <v>472</v>
      </c>
      <c r="C191" s="317" t="s">
        <v>161</v>
      </c>
      <c r="D191" s="317" t="s">
        <v>534</v>
      </c>
      <c r="E191" s="318">
        <v>3500</v>
      </c>
      <c r="F191" s="319">
        <v>10798935</v>
      </c>
      <c r="G191" s="317" t="s">
        <v>841</v>
      </c>
      <c r="H191" s="317" t="s">
        <v>842</v>
      </c>
      <c r="I191" s="317" t="s">
        <v>476</v>
      </c>
      <c r="J191" s="317" t="s">
        <v>476</v>
      </c>
      <c r="K191" s="320">
        <v>6</v>
      </c>
      <c r="L191" s="320">
        <v>12</v>
      </c>
      <c r="M191" s="318">
        <v>42000</v>
      </c>
      <c r="N191" s="320">
        <v>1</v>
      </c>
      <c r="O191" s="320">
        <v>6</v>
      </c>
      <c r="P191" s="318">
        <v>21000</v>
      </c>
      <c r="Q191" s="308">
        <v>1</v>
      </c>
      <c r="R191" s="308">
        <v>12</v>
      </c>
    </row>
    <row r="192" spans="1:18" s="321" customFormat="1" ht="22.5" x14ac:dyDescent="0.25">
      <c r="A192" s="317" t="s">
        <v>471</v>
      </c>
      <c r="B192" s="317" t="s">
        <v>472</v>
      </c>
      <c r="C192" s="317" t="s">
        <v>161</v>
      </c>
      <c r="D192" s="317" t="s">
        <v>593</v>
      </c>
      <c r="E192" s="318">
        <v>2200</v>
      </c>
      <c r="F192" s="319">
        <v>41787513</v>
      </c>
      <c r="G192" s="317" t="s">
        <v>843</v>
      </c>
      <c r="H192" s="317" t="s">
        <v>492</v>
      </c>
      <c r="I192" s="317" t="s">
        <v>493</v>
      </c>
      <c r="J192" s="317" t="s">
        <v>493</v>
      </c>
      <c r="K192" s="320">
        <v>6</v>
      </c>
      <c r="L192" s="320">
        <v>12</v>
      </c>
      <c r="M192" s="318">
        <v>26400</v>
      </c>
      <c r="N192" s="320">
        <v>1</v>
      </c>
      <c r="O192" s="320">
        <v>6</v>
      </c>
      <c r="P192" s="318">
        <v>13200</v>
      </c>
      <c r="Q192" s="308">
        <v>1</v>
      </c>
      <c r="R192" s="308">
        <v>12</v>
      </c>
    </row>
    <row r="193" spans="1:18" s="321" customFormat="1" ht="22.5" x14ac:dyDescent="0.25">
      <c r="A193" s="317" t="s">
        <v>471</v>
      </c>
      <c r="B193" s="317" t="s">
        <v>472</v>
      </c>
      <c r="C193" s="317" t="s">
        <v>161</v>
      </c>
      <c r="D193" s="317" t="s">
        <v>573</v>
      </c>
      <c r="E193" s="318">
        <v>3800</v>
      </c>
      <c r="F193" s="319">
        <v>10552583</v>
      </c>
      <c r="G193" s="317" t="s">
        <v>844</v>
      </c>
      <c r="H193" s="317" t="s">
        <v>845</v>
      </c>
      <c r="I193" s="317" t="s">
        <v>497</v>
      </c>
      <c r="J193" s="317" t="s">
        <v>497</v>
      </c>
      <c r="K193" s="320">
        <v>6</v>
      </c>
      <c r="L193" s="320">
        <v>12</v>
      </c>
      <c r="M193" s="318">
        <v>45600</v>
      </c>
      <c r="N193" s="320">
        <v>1</v>
      </c>
      <c r="O193" s="320">
        <v>6</v>
      </c>
      <c r="P193" s="318">
        <v>22800</v>
      </c>
      <c r="Q193" s="308">
        <v>1</v>
      </c>
      <c r="R193" s="308">
        <v>12</v>
      </c>
    </row>
    <row r="194" spans="1:18" s="321" customFormat="1" ht="22.5" x14ac:dyDescent="0.25">
      <c r="A194" s="317" t="s">
        <v>471</v>
      </c>
      <c r="B194" s="317" t="s">
        <v>472</v>
      </c>
      <c r="C194" s="317" t="s">
        <v>161</v>
      </c>
      <c r="D194" s="317" t="s">
        <v>846</v>
      </c>
      <c r="E194" s="318">
        <v>3125</v>
      </c>
      <c r="F194" s="319">
        <v>45231315</v>
      </c>
      <c r="G194" s="317" t="s">
        <v>847</v>
      </c>
      <c r="H194" s="317" t="s">
        <v>848</v>
      </c>
      <c r="I194" s="317" t="s">
        <v>479</v>
      </c>
      <c r="J194" s="317" t="s">
        <v>479</v>
      </c>
      <c r="K194" s="320">
        <v>6</v>
      </c>
      <c r="L194" s="320">
        <v>12</v>
      </c>
      <c r="M194" s="318">
        <v>37500</v>
      </c>
      <c r="N194" s="320">
        <v>1</v>
      </c>
      <c r="O194" s="320">
        <v>6</v>
      </c>
      <c r="P194" s="318">
        <v>18750</v>
      </c>
      <c r="Q194" s="308">
        <v>1</v>
      </c>
      <c r="R194" s="308">
        <v>12</v>
      </c>
    </row>
    <row r="195" spans="1:18" s="321" customFormat="1" ht="22.5" x14ac:dyDescent="0.25">
      <c r="A195" s="317" t="s">
        <v>471</v>
      </c>
      <c r="B195" s="317" t="s">
        <v>472</v>
      </c>
      <c r="C195" s="317" t="s">
        <v>161</v>
      </c>
      <c r="D195" s="317" t="s">
        <v>508</v>
      </c>
      <c r="E195" s="318">
        <v>3000</v>
      </c>
      <c r="F195" s="322" t="s">
        <v>849</v>
      </c>
      <c r="G195" s="317" t="s">
        <v>850</v>
      </c>
      <c r="H195" s="317" t="s">
        <v>492</v>
      </c>
      <c r="I195" s="317" t="s">
        <v>493</v>
      </c>
      <c r="J195" s="317" t="s">
        <v>493</v>
      </c>
      <c r="K195" s="320">
        <v>6</v>
      </c>
      <c r="L195" s="320">
        <v>12</v>
      </c>
      <c r="M195" s="318">
        <v>36000</v>
      </c>
      <c r="N195" s="320">
        <v>1</v>
      </c>
      <c r="O195" s="320">
        <v>6</v>
      </c>
      <c r="P195" s="318">
        <v>18000</v>
      </c>
      <c r="Q195" s="308">
        <v>1</v>
      </c>
      <c r="R195" s="308">
        <v>12</v>
      </c>
    </row>
    <row r="196" spans="1:18" s="321" customFormat="1" ht="22.5" x14ac:dyDescent="0.25">
      <c r="A196" s="317" t="s">
        <v>471</v>
      </c>
      <c r="B196" s="317" t="s">
        <v>472</v>
      </c>
      <c r="C196" s="317" t="s">
        <v>161</v>
      </c>
      <c r="D196" s="317" t="s">
        <v>655</v>
      </c>
      <c r="E196" s="318">
        <v>5000</v>
      </c>
      <c r="F196" s="319">
        <v>44383856</v>
      </c>
      <c r="G196" s="317" t="s">
        <v>851</v>
      </c>
      <c r="H196" s="317" t="s">
        <v>527</v>
      </c>
      <c r="I196" s="317" t="s">
        <v>479</v>
      </c>
      <c r="J196" s="317" t="s">
        <v>479</v>
      </c>
      <c r="K196" s="320">
        <v>2</v>
      </c>
      <c r="L196" s="320">
        <v>5</v>
      </c>
      <c r="M196" s="318">
        <v>25000</v>
      </c>
      <c r="N196" s="320">
        <v>0</v>
      </c>
      <c r="O196" s="320">
        <v>0</v>
      </c>
      <c r="P196" s="318">
        <v>0</v>
      </c>
      <c r="Q196" s="308">
        <v>0</v>
      </c>
      <c r="R196" s="308">
        <v>0</v>
      </c>
    </row>
    <row r="197" spans="1:18" s="321" customFormat="1" ht="22.5" x14ac:dyDescent="0.25">
      <c r="A197" s="317" t="s">
        <v>471</v>
      </c>
      <c r="B197" s="317" t="s">
        <v>472</v>
      </c>
      <c r="C197" s="317" t="s">
        <v>161</v>
      </c>
      <c r="D197" s="317" t="s">
        <v>531</v>
      </c>
      <c r="E197" s="318">
        <v>3000</v>
      </c>
      <c r="F197" s="319">
        <v>27072139</v>
      </c>
      <c r="G197" s="317" t="s">
        <v>852</v>
      </c>
      <c r="H197" s="317" t="s">
        <v>492</v>
      </c>
      <c r="I197" s="317" t="s">
        <v>493</v>
      </c>
      <c r="J197" s="317" t="s">
        <v>493</v>
      </c>
      <c r="K197" s="320">
        <v>6</v>
      </c>
      <c r="L197" s="320">
        <v>12</v>
      </c>
      <c r="M197" s="318">
        <v>36000</v>
      </c>
      <c r="N197" s="320">
        <v>1</v>
      </c>
      <c r="O197" s="320">
        <v>6</v>
      </c>
      <c r="P197" s="318">
        <v>18000</v>
      </c>
      <c r="Q197" s="308">
        <v>1</v>
      </c>
      <c r="R197" s="308">
        <v>12</v>
      </c>
    </row>
    <row r="198" spans="1:18" s="321" customFormat="1" ht="22.5" x14ac:dyDescent="0.25">
      <c r="A198" s="317" t="s">
        <v>471</v>
      </c>
      <c r="B198" s="317" t="s">
        <v>472</v>
      </c>
      <c r="C198" s="317" t="s">
        <v>161</v>
      </c>
      <c r="D198" s="317" t="s">
        <v>853</v>
      </c>
      <c r="E198" s="318">
        <v>6250</v>
      </c>
      <c r="F198" s="322" t="s">
        <v>854</v>
      </c>
      <c r="G198" s="317" t="s">
        <v>855</v>
      </c>
      <c r="H198" s="317" t="s">
        <v>856</v>
      </c>
      <c r="I198" s="317" t="s">
        <v>497</v>
      </c>
      <c r="J198" s="317" t="s">
        <v>497</v>
      </c>
      <c r="K198" s="320">
        <v>6</v>
      </c>
      <c r="L198" s="320">
        <v>12</v>
      </c>
      <c r="M198" s="318">
        <v>75000</v>
      </c>
      <c r="N198" s="320">
        <v>1</v>
      </c>
      <c r="O198" s="320">
        <v>6</v>
      </c>
      <c r="P198" s="318">
        <v>37500</v>
      </c>
      <c r="Q198" s="308">
        <v>1</v>
      </c>
      <c r="R198" s="308">
        <v>12</v>
      </c>
    </row>
    <row r="199" spans="1:18" s="321" customFormat="1" ht="22.5" x14ac:dyDescent="0.25">
      <c r="A199" s="317" t="s">
        <v>471</v>
      </c>
      <c r="B199" s="317" t="s">
        <v>472</v>
      </c>
      <c r="C199" s="317" t="s">
        <v>161</v>
      </c>
      <c r="D199" s="317" t="s">
        <v>857</v>
      </c>
      <c r="E199" s="318">
        <v>3900</v>
      </c>
      <c r="F199" s="322" t="s">
        <v>858</v>
      </c>
      <c r="G199" s="317" t="s">
        <v>859</v>
      </c>
      <c r="H199" s="317" t="s">
        <v>475</v>
      </c>
      <c r="I199" s="317" t="s">
        <v>497</v>
      </c>
      <c r="J199" s="317" t="s">
        <v>497</v>
      </c>
      <c r="K199" s="320">
        <v>6</v>
      </c>
      <c r="L199" s="320">
        <v>12</v>
      </c>
      <c r="M199" s="318">
        <v>46800</v>
      </c>
      <c r="N199" s="320">
        <v>1</v>
      </c>
      <c r="O199" s="320">
        <v>6</v>
      </c>
      <c r="P199" s="318">
        <v>23400</v>
      </c>
      <c r="Q199" s="308">
        <v>1</v>
      </c>
      <c r="R199" s="308">
        <v>12</v>
      </c>
    </row>
    <row r="200" spans="1:18" s="321" customFormat="1" ht="22.5" x14ac:dyDescent="0.25">
      <c r="A200" s="317" t="s">
        <v>471</v>
      </c>
      <c r="B200" s="317" t="s">
        <v>472</v>
      </c>
      <c r="C200" s="317" t="s">
        <v>161</v>
      </c>
      <c r="D200" s="317" t="s">
        <v>860</v>
      </c>
      <c r="E200" s="318">
        <v>3500</v>
      </c>
      <c r="F200" s="319">
        <v>10339545</v>
      </c>
      <c r="G200" s="317" t="s">
        <v>861</v>
      </c>
      <c r="H200" s="317" t="s">
        <v>659</v>
      </c>
      <c r="I200" s="317" t="s">
        <v>479</v>
      </c>
      <c r="J200" s="317" t="s">
        <v>479</v>
      </c>
      <c r="K200" s="320">
        <v>6</v>
      </c>
      <c r="L200" s="320">
        <v>12</v>
      </c>
      <c r="M200" s="318">
        <v>42000</v>
      </c>
      <c r="N200" s="320">
        <v>1</v>
      </c>
      <c r="O200" s="320">
        <v>6</v>
      </c>
      <c r="P200" s="318">
        <v>21000</v>
      </c>
      <c r="Q200" s="308">
        <v>1</v>
      </c>
      <c r="R200" s="308">
        <v>12</v>
      </c>
    </row>
    <row r="201" spans="1:18" s="321" customFormat="1" ht="22.5" x14ac:dyDescent="0.25">
      <c r="A201" s="317" t="s">
        <v>471</v>
      </c>
      <c r="B201" s="317" t="s">
        <v>472</v>
      </c>
      <c r="C201" s="317" t="s">
        <v>161</v>
      </c>
      <c r="D201" s="317" t="s">
        <v>862</v>
      </c>
      <c r="E201" s="318">
        <v>3125</v>
      </c>
      <c r="F201" s="319">
        <v>40503953</v>
      </c>
      <c r="G201" s="317" t="s">
        <v>863</v>
      </c>
      <c r="H201" s="317" t="s">
        <v>864</v>
      </c>
      <c r="I201" s="317" t="s">
        <v>476</v>
      </c>
      <c r="J201" s="317" t="s">
        <v>476</v>
      </c>
      <c r="K201" s="320">
        <v>6</v>
      </c>
      <c r="L201" s="320">
        <v>12</v>
      </c>
      <c r="M201" s="318">
        <v>37500</v>
      </c>
      <c r="N201" s="320">
        <v>1</v>
      </c>
      <c r="O201" s="320">
        <v>6</v>
      </c>
      <c r="P201" s="318">
        <v>18750</v>
      </c>
      <c r="Q201" s="308">
        <v>1</v>
      </c>
      <c r="R201" s="308">
        <v>12</v>
      </c>
    </row>
    <row r="202" spans="1:18" s="321" customFormat="1" ht="33.75" x14ac:dyDescent="0.25">
      <c r="A202" s="317" t="s">
        <v>471</v>
      </c>
      <c r="B202" s="317" t="s">
        <v>472</v>
      </c>
      <c r="C202" s="317" t="s">
        <v>161</v>
      </c>
      <c r="D202" s="317" t="s">
        <v>865</v>
      </c>
      <c r="E202" s="318">
        <v>3000</v>
      </c>
      <c r="F202" s="319">
        <v>40115309</v>
      </c>
      <c r="G202" s="317" t="s">
        <v>866</v>
      </c>
      <c r="H202" s="317" t="s">
        <v>587</v>
      </c>
      <c r="I202" s="317" t="s">
        <v>476</v>
      </c>
      <c r="J202" s="317" t="s">
        <v>476</v>
      </c>
      <c r="K202" s="320">
        <v>6</v>
      </c>
      <c r="L202" s="320">
        <v>12</v>
      </c>
      <c r="M202" s="318">
        <v>36000</v>
      </c>
      <c r="N202" s="320">
        <v>1</v>
      </c>
      <c r="O202" s="320">
        <v>6</v>
      </c>
      <c r="P202" s="318">
        <v>18000</v>
      </c>
      <c r="Q202" s="308">
        <v>1</v>
      </c>
      <c r="R202" s="308">
        <v>12</v>
      </c>
    </row>
    <row r="203" spans="1:18" s="321" customFormat="1" ht="22.5" x14ac:dyDescent="0.25">
      <c r="A203" s="317" t="s">
        <v>471</v>
      </c>
      <c r="B203" s="317" t="s">
        <v>472</v>
      </c>
      <c r="C203" s="317" t="s">
        <v>161</v>
      </c>
      <c r="D203" s="317" t="s">
        <v>867</v>
      </c>
      <c r="E203" s="318">
        <v>4300</v>
      </c>
      <c r="F203" s="319">
        <v>10354853</v>
      </c>
      <c r="G203" s="317" t="s">
        <v>868</v>
      </c>
      <c r="H203" s="317" t="s">
        <v>869</v>
      </c>
      <c r="I203" s="317" t="s">
        <v>479</v>
      </c>
      <c r="J203" s="317" t="s">
        <v>479</v>
      </c>
      <c r="K203" s="320">
        <v>6</v>
      </c>
      <c r="L203" s="320">
        <v>12</v>
      </c>
      <c r="M203" s="318">
        <v>51600</v>
      </c>
      <c r="N203" s="320">
        <v>1</v>
      </c>
      <c r="O203" s="320">
        <v>6</v>
      </c>
      <c r="P203" s="318">
        <v>25800</v>
      </c>
      <c r="Q203" s="308">
        <v>1</v>
      </c>
      <c r="R203" s="308">
        <v>12</v>
      </c>
    </row>
    <row r="204" spans="1:18" s="321" customFormat="1" ht="22.5" x14ac:dyDescent="0.25">
      <c r="A204" s="317" t="s">
        <v>471</v>
      </c>
      <c r="B204" s="317" t="s">
        <v>472</v>
      </c>
      <c r="C204" s="317" t="s">
        <v>161</v>
      </c>
      <c r="D204" s="317" t="s">
        <v>542</v>
      </c>
      <c r="E204" s="318">
        <v>5000</v>
      </c>
      <c r="F204" s="322" t="s">
        <v>870</v>
      </c>
      <c r="G204" s="317" t="s">
        <v>871</v>
      </c>
      <c r="H204" s="317" t="s">
        <v>555</v>
      </c>
      <c r="I204" s="317" t="s">
        <v>479</v>
      </c>
      <c r="J204" s="317" t="s">
        <v>479</v>
      </c>
      <c r="K204" s="320">
        <v>6</v>
      </c>
      <c r="L204" s="320">
        <v>12</v>
      </c>
      <c r="M204" s="318">
        <v>60000</v>
      </c>
      <c r="N204" s="320">
        <v>1</v>
      </c>
      <c r="O204" s="320">
        <v>6</v>
      </c>
      <c r="P204" s="318">
        <v>30000</v>
      </c>
      <c r="Q204" s="308">
        <v>1</v>
      </c>
      <c r="R204" s="308">
        <v>12</v>
      </c>
    </row>
    <row r="205" spans="1:18" s="321" customFormat="1" ht="22.5" x14ac:dyDescent="0.25">
      <c r="A205" s="317" t="s">
        <v>471</v>
      </c>
      <c r="B205" s="317" t="s">
        <v>472</v>
      </c>
      <c r="C205" s="317" t="s">
        <v>161</v>
      </c>
      <c r="D205" s="317" t="s">
        <v>582</v>
      </c>
      <c r="E205" s="318">
        <v>4882.8100000000004</v>
      </c>
      <c r="F205" s="319">
        <v>32405508</v>
      </c>
      <c r="G205" s="317" t="s">
        <v>872</v>
      </c>
      <c r="H205" s="317" t="s">
        <v>652</v>
      </c>
      <c r="I205" s="317" t="s">
        <v>479</v>
      </c>
      <c r="J205" s="317" t="s">
        <v>479</v>
      </c>
      <c r="K205" s="320">
        <v>6</v>
      </c>
      <c r="L205" s="320">
        <v>12</v>
      </c>
      <c r="M205" s="318">
        <v>58593.72</v>
      </c>
      <c r="N205" s="320">
        <v>1</v>
      </c>
      <c r="O205" s="320">
        <v>6</v>
      </c>
      <c r="P205" s="318">
        <v>29296.86</v>
      </c>
      <c r="Q205" s="308">
        <v>1</v>
      </c>
      <c r="R205" s="308">
        <v>12</v>
      </c>
    </row>
    <row r="206" spans="1:18" s="321" customFormat="1" ht="22.5" x14ac:dyDescent="0.25">
      <c r="A206" s="317" t="s">
        <v>471</v>
      </c>
      <c r="B206" s="317" t="s">
        <v>504</v>
      </c>
      <c r="C206" s="317" t="s">
        <v>161</v>
      </c>
      <c r="D206" s="323" t="s">
        <v>873</v>
      </c>
      <c r="E206" s="324">
        <v>6500</v>
      </c>
      <c r="F206" s="332">
        <v>10797388</v>
      </c>
      <c r="G206" s="320" t="s">
        <v>874</v>
      </c>
      <c r="H206" s="323" t="s">
        <v>609</v>
      </c>
      <c r="I206" s="323" t="s">
        <v>525</v>
      </c>
      <c r="J206" s="323" t="s">
        <v>525</v>
      </c>
      <c r="K206" s="320">
        <v>1</v>
      </c>
      <c r="L206" s="320">
        <v>2</v>
      </c>
      <c r="M206" s="318">
        <f>+E206*L206</f>
        <v>13000</v>
      </c>
      <c r="N206" s="320">
        <v>1</v>
      </c>
      <c r="O206" s="320">
        <v>6</v>
      </c>
      <c r="P206" s="318">
        <f>+O206*E206</f>
        <v>39000</v>
      </c>
      <c r="Q206" s="308">
        <v>1</v>
      </c>
      <c r="R206" s="308">
        <v>12</v>
      </c>
    </row>
    <row r="207" spans="1:18" s="321" customFormat="1" ht="22.5" x14ac:dyDescent="0.25">
      <c r="A207" s="317" t="s">
        <v>471</v>
      </c>
      <c r="B207" s="317" t="s">
        <v>472</v>
      </c>
      <c r="C207" s="317" t="s">
        <v>161</v>
      </c>
      <c r="D207" s="317" t="s">
        <v>875</v>
      </c>
      <c r="E207" s="318">
        <v>3125</v>
      </c>
      <c r="F207" s="319">
        <v>73090208</v>
      </c>
      <c r="G207" s="317" t="s">
        <v>876</v>
      </c>
      <c r="H207" s="317" t="s">
        <v>877</v>
      </c>
      <c r="I207" s="317" t="s">
        <v>479</v>
      </c>
      <c r="J207" s="317" t="s">
        <v>479</v>
      </c>
      <c r="K207" s="320">
        <v>1</v>
      </c>
      <c r="L207" s="320">
        <v>8</v>
      </c>
      <c r="M207" s="318">
        <v>25000</v>
      </c>
      <c r="N207" s="320">
        <v>0</v>
      </c>
      <c r="O207" s="320">
        <v>0</v>
      </c>
      <c r="P207" s="318">
        <v>0</v>
      </c>
      <c r="Q207" s="308">
        <v>0</v>
      </c>
      <c r="R207" s="308">
        <v>0</v>
      </c>
    </row>
    <row r="208" spans="1:18" s="321" customFormat="1" ht="22.5" x14ac:dyDescent="0.25">
      <c r="A208" s="317" t="s">
        <v>471</v>
      </c>
      <c r="B208" s="317" t="s">
        <v>504</v>
      </c>
      <c r="C208" s="317" t="s">
        <v>161</v>
      </c>
      <c r="D208" s="323" t="s">
        <v>505</v>
      </c>
      <c r="E208" s="324">
        <v>2000</v>
      </c>
      <c r="F208" s="332">
        <v>77154208</v>
      </c>
      <c r="G208" s="320" t="s">
        <v>878</v>
      </c>
      <c r="H208" s="323" t="s">
        <v>609</v>
      </c>
      <c r="I208" s="323" t="s">
        <v>610</v>
      </c>
      <c r="J208" s="323" t="s">
        <v>610</v>
      </c>
      <c r="K208" s="320">
        <v>1</v>
      </c>
      <c r="L208" s="320">
        <v>2</v>
      </c>
      <c r="M208" s="318">
        <f>+E208*L208</f>
        <v>4000</v>
      </c>
      <c r="N208" s="320">
        <v>1</v>
      </c>
      <c r="O208" s="320">
        <v>6</v>
      </c>
      <c r="P208" s="318">
        <f>+O208*E208</f>
        <v>12000</v>
      </c>
      <c r="Q208" s="308">
        <v>1</v>
      </c>
      <c r="R208" s="308">
        <v>12</v>
      </c>
    </row>
    <row r="209" spans="1:18" s="321" customFormat="1" ht="22.5" x14ac:dyDescent="0.25">
      <c r="A209" s="317" t="s">
        <v>471</v>
      </c>
      <c r="B209" s="317" t="s">
        <v>472</v>
      </c>
      <c r="C209" s="317" t="s">
        <v>161</v>
      </c>
      <c r="D209" s="317" t="s">
        <v>879</v>
      </c>
      <c r="E209" s="318">
        <v>3900</v>
      </c>
      <c r="F209" s="322" t="s">
        <v>880</v>
      </c>
      <c r="G209" s="317" t="s">
        <v>881</v>
      </c>
      <c r="H209" s="317" t="s">
        <v>882</v>
      </c>
      <c r="I209" s="317" t="s">
        <v>497</v>
      </c>
      <c r="J209" s="317" t="s">
        <v>497</v>
      </c>
      <c r="K209" s="320">
        <v>6</v>
      </c>
      <c r="L209" s="320">
        <v>12</v>
      </c>
      <c r="M209" s="318">
        <v>46800</v>
      </c>
      <c r="N209" s="320">
        <v>1</v>
      </c>
      <c r="O209" s="320">
        <v>6</v>
      </c>
      <c r="P209" s="318">
        <v>23400</v>
      </c>
      <c r="Q209" s="308">
        <v>1</v>
      </c>
      <c r="R209" s="308">
        <v>12</v>
      </c>
    </row>
    <row r="210" spans="1:18" s="321" customFormat="1" ht="22.5" x14ac:dyDescent="0.25">
      <c r="A210" s="317" t="s">
        <v>471</v>
      </c>
      <c r="B210" s="317" t="s">
        <v>472</v>
      </c>
      <c r="C210" s="317" t="s">
        <v>161</v>
      </c>
      <c r="D210" s="317" t="s">
        <v>883</v>
      </c>
      <c r="E210" s="318">
        <v>5000</v>
      </c>
      <c r="F210" s="319">
        <v>40222768</v>
      </c>
      <c r="G210" s="317" t="s">
        <v>884</v>
      </c>
      <c r="H210" s="317" t="s">
        <v>503</v>
      </c>
      <c r="I210" s="317" t="s">
        <v>479</v>
      </c>
      <c r="J210" s="317" t="s">
        <v>479</v>
      </c>
      <c r="K210" s="320">
        <v>6</v>
      </c>
      <c r="L210" s="320">
        <v>12</v>
      </c>
      <c r="M210" s="318">
        <v>60000</v>
      </c>
      <c r="N210" s="320">
        <v>1</v>
      </c>
      <c r="O210" s="320">
        <v>6</v>
      </c>
      <c r="P210" s="318">
        <v>30000</v>
      </c>
      <c r="Q210" s="308">
        <v>1</v>
      </c>
      <c r="R210" s="308">
        <v>12</v>
      </c>
    </row>
    <row r="211" spans="1:18" s="321" customFormat="1" ht="22.5" x14ac:dyDescent="0.25">
      <c r="A211" s="317" t="s">
        <v>471</v>
      </c>
      <c r="B211" s="317" t="s">
        <v>472</v>
      </c>
      <c r="C211" s="317" t="s">
        <v>161</v>
      </c>
      <c r="D211" s="317" t="s">
        <v>517</v>
      </c>
      <c r="E211" s="318">
        <v>2500</v>
      </c>
      <c r="F211" s="319">
        <v>42161292</v>
      </c>
      <c r="G211" s="317" t="s">
        <v>885</v>
      </c>
      <c r="H211" s="317" t="s">
        <v>558</v>
      </c>
      <c r="I211" s="317" t="s">
        <v>497</v>
      </c>
      <c r="J211" s="317" t="s">
        <v>497</v>
      </c>
      <c r="K211" s="320">
        <v>6</v>
      </c>
      <c r="L211" s="320">
        <v>12</v>
      </c>
      <c r="M211" s="318">
        <v>30000</v>
      </c>
      <c r="N211" s="320">
        <v>1</v>
      </c>
      <c r="O211" s="320">
        <v>6</v>
      </c>
      <c r="P211" s="318">
        <v>15000</v>
      </c>
      <c r="Q211" s="308">
        <v>1</v>
      </c>
      <c r="R211" s="308">
        <v>12</v>
      </c>
    </row>
    <row r="212" spans="1:18" s="321" customFormat="1" ht="22.5" x14ac:dyDescent="0.25">
      <c r="A212" s="317" t="s">
        <v>471</v>
      </c>
      <c r="B212" s="317" t="s">
        <v>472</v>
      </c>
      <c r="C212" s="317" t="s">
        <v>161</v>
      </c>
      <c r="D212" s="323" t="s">
        <v>886</v>
      </c>
      <c r="E212" s="324">
        <v>15600</v>
      </c>
      <c r="F212" s="333">
        <v>17969687</v>
      </c>
      <c r="G212" s="320" t="s">
        <v>887</v>
      </c>
      <c r="H212" s="323" t="s">
        <v>500</v>
      </c>
      <c r="I212" s="323" t="s">
        <v>525</v>
      </c>
      <c r="J212" s="323" t="s">
        <v>525</v>
      </c>
      <c r="K212" s="320">
        <v>1</v>
      </c>
      <c r="L212" s="320">
        <v>1</v>
      </c>
      <c r="M212" s="318">
        <f>+E212*L212</f>
        <v>15600</v>
      </c>
      <c r="N212" s="320">
        <v>0</v>
      </c>
      <c r="O212" s="320">
        <v>0</v>
      </c>
      <c r="P212" s="318">
        <v>0</v>
      </c>
      <c r="Q212" s="308">
        <v>0</v>
      </c>
      <c r="R212" s="308">
        <v>0</v>
      </c>
    </row>
    <row r="213" spans="1:18" s="321" customFormat="1" ht="22.5" x14ac:dyDescent="0.25">
      <c r="A213" s="317" t="s">
        <v>471</v>
      </c>
      <c r="B213" s="317" t="s">
        <v>472</v>
      </c>
      <c r="C213" s="317" t="s">
        <v>161</v>
      </c>
      <c r="D213" s="317" t="s">
        <v>888</v>
      </c>
      <c r="E213" s="318">
        <v>7812.5</v>
      </c>
      <c r="F213" s="322" t="s">
        <v>889</v>
      </c>
      <c r="G213" s="317" t="s">
        <v>890</v>
      </c>
      <c r="H213" s="317" t="s">
        <v>891</v>
      </c>
      <c r="I213" s="317" t="s">
        <v>479</v>
      </c>
      <c r="J213" s="317" t="s">
        <v>479</v>
      </c>
      <c r="K213" s="320">
        <v>6</v>
      </c>
      <c r="L213" s="320">
        <v>12</v>
      </c>
      <c r="M213" s="318">
        <v>93750</v>
      </c>
      <c r="N213" s="320">
        <v>1</v>
      </c>
      <c r="O213" s="320">
        <v>6</v>
      </c>
      <c r="P213" s="318">
        <v>46875</v>
      </c>
      <c r="Q213" s="308">
        <v>1</v>
      </c>
      <c r="R213" s="308">
        <v>12</v>
      </c>
    </row>
    <row r="214" spans="1:18" s="321" customFormat="1" ht="22.5" x14ac:dyDescent="0.25">
      <c r="A214" s="317" t="s">
        <v>471</v>
      </c>
      <c r="B214" s="317" t="s">
        <v>472</v>
      </c>
      <c r="C214" s="317" t="s">
        <v>161</v>
      </c>
      <c r="D214" s="317" t="s">
        <v>501</v>
      </c>
      <c r="E214" s="318">
        <v>6250</v>
      </c>
      <c r="F214" s="322" t="s">
        <v>892</v>
      </c>
      <c r="G214" s="317" t="s">
        <v>893</v>
      </c>
      <c r="H214" s="317" t="s">
        <v>555</v>
      </c>
      <c r="I214" s="317" t="s">
        <v>479</v>
      </c>
      <c r="J214" s="317" t="s">
        <v>479</v>
      </c>
      <c r="K214" s="320">
        <v>6</v>
      </c>
      <c r="L214" s="320">
        <v>12</v>
      </c>
      <c r="M214" s="318">
        <v>75000</v>
      </c>
      <c r="N214" s="320">
        <v>1</v>
      </c>
      <c r="O214" s="320">
        <v>6</v>
      </c>
      <c r="P214" s="318">
        <v>37500</v>
      </c>
      <c r="Q214" s="308">
        <v>1</v>
      </c>
      <c r="R214" s="308">
        <v>12</v>
      </c>
    </row>
    <row r="215" spans="1:18" s="321" customFormat="1" ht="22.5" x14ac:dyDescent="0.25">
      <c r="A215" s="317" t="s">
        <v>471</v>
      </c>
      <c r="B215" s="317" t="s">
        <v>472</v>
      </c>
      <c r="C215" s="317" t="s">
        <v>161</v>
      </c>
      <c r="D215" s="317" t="s">
        <v>894</v>
      </c>
      <c r="E215" s="318">
        <v>4300</v>
      </c>
      <c r="F215" s="319">
        <v>10683310</v>
      </c>
      <c r="G215" s="317" t="s">
        <v>895</v>
      </c>
      <c r="H215" s="317" t="s">
        <v>398</v>
      </c>
      <c r="I215" s="317" t="s">
        <v>479</v>
      </c>
      <c r="J215" s="317" t="s">
        <v>479</v>
      </c>
      <c r="K215" s="320">
        <v>6</v>
      </c>
      <c r="L215" s="320">
        <v>12</v>
      </c>
      <c r="M215" s="318">
        <v>51600</v>
      </c>
      <c r="N215" s="320">
        <v>1</v>
      </c>
      <c r="O215" s="320">
        <v>6</v>
      </c>
      <c r="P215" s="318">
        <v>25800</v>
      </c>
      <c r="Q215" s="308">
        <v>1</v>
      </c>
      <c r="R215" s="308">
        <v>12</v>
      </c>
    </row>
    <row r="216" spans="1:18" s="321" customFormat="1" ht="22.5" x14ac:dyDescent="0.25">
      <c r="A216" s="317" t="s">
        <v>471</v>
      </c>
      <c r="B216" s="317" t="s">
        <v>472</v>
      </c>
      <c r="C216" s="317" t="s">
        <v>161</v>
      </c>
      <c r="D216" s="317" t="s">
        <v>896</v>
      </c>
      <c r="E216" s="318">
        <v>3500</v>
      </c>
      <c r="F216" s="319">
        <v>45333041</v>
      </c>
      <c r="G216" s="317" t="s">
        <v>897</v>
      </c>
      <c r="H216" s="317" t="s">
        <v>898</v>
      </c>
      <c r="I216" s="317" t="s">
        <v>479</v>
      </c>
      <c r="J216" s="317" t="s">
        <v>479</v>
      </c>
      <c r="K216" s="320">
        <v>1</v>
      </c>
      <c r="L216" s="320">
        <v>3</v>
      </c>
      <c r="M216" s="318">
        <v>10500</v>
      </c>
      <c r="N216" s="320">
        <v>0</v>
      </c>
      <c r="O216" s="320">
        <v>0</v>
      </c>
      <c r="P216" s="318">
        <v>0</v>
      </c>
      <c r="Q216" s="308">
        <v>0</v>
      </c>
      <c r="R216" s="308">
        <v>0</v>
      </c>
    </row>
    <row r="217" spans="1:18" s="321" customFormat="1" ht="33.75" x14ac:dyDescent="0.25">
      <c r="A217" s="317" t="s">
        <v>471</v>
      </c>
      <c r="B217" s="317" t="s">
        <v>472</v>
      </c>
      <c r="C217" s="317" t="s">
        <v>161</v>
      </c>
      <c r="D217" s="317" t="s">
        <v>899</v>
      </c>
      <c r="E217" s="318">
        <v>3000</v>
      </c>
      <c r="F217" s="319">
        <v>10637271</v>
      </c>
      <c r="G217" s="317" t="s">
        <v>900</v>
      </c>
      <c r="H217" s="317" t="s">
        <v>901</v>
      </c>
      <c r="I217" s="317" t="s">
        <v>479</v>
      </c>
      <c r="J217" s="317" t="s">
        <v>479</v>
      </c>
      <c r="K217" s="320">
        <v>6</v>
      </c>
      <c r="L217" s="320">
        <v>12</v>
      </c>
      <c r="M217" s="318">
        <v>36000</v>
      </c>
      <c r="N217" s="320">
        <v>1</v>
      </c>
      <c r="O217" s="320">
        <v>6</v>
      </c>
      <c r="P217" s="318">
        <v>18000</v>
      </c>
      <c r="Q217" s="308">
        <v>1</v>
      </c>
      <c r="R217" s="308">
        <v>12</v>
      </c>
    </row>
    <row r="218" spans="1:18" s="321" customFormat="1" ht="22.5" x14ac:dyDescent="0.25">
      <c r="A218" s="317" t="s">
        <v>471</v>
      </c>
      <c r="B218" s="317" t="s">
        <v>472</v>
      </c>
      <c r="C218" s="317" t="s">
        <v>161</v>
      </c>
      <c r="D218" s="317" t="s">
        <v>902</v>
      </c>
      <c r="E218" s="318">
        <v>3906.25</v>
      </c>
      <c r="F218" s="322" t="s">
        <v>903</v>
      </c>
      <c r="G218" s="317" t="s">
        <v>904</v>
      </c>
      <c r="H218" s="317" t="s">
        <v>905</v>
      </c>
      <c r="I218" s="317" t="s">
        <v>497</v>
      </c>
      <c r="J218" s="317" t="s">
        <v>497</v>
      </c>
      <c r="K218" s="320">
        <v>6</v>
      </c>
      <c r="L218" s="320">
        <v>12</v>
      </c>
      <c r="M218" s="318">
        <v>46875</v>
      </c>
      <c r="N218" s="320">
        <v>1</v>
      </c>
      <c r="O218" s="320">
        <v>6</v>
      </c>
      <c r="P218" s="318">
        <v>23437.5</v>
      </c>
      <c r="Q218" s="308">
        <v>1</v>
      </c>
      <c r="R218" s="308">
        <v>12</v>
      </c>
    </row>
    <row r="219" spans="1:18" s="321" customFormat="1" ht="22.5" x14ac:dyDescent="0.25">
      <c r="A219" s="317" t="s">
        <v>471</v>
      </c>
      <c r="B219" s="317" t="s">
        <v>472</v>
      </c>
      <c r="C219" s="317" t="s">
        <v>161</v>
      </c>
      <c r="D219" s="317" t="s">
        <v>477</v>
      </c>
      <c r="E219" s="318">
        <v>6500</v>
      </c>
      <c r="F219" s="319">
        <v>41165774</v>
      </c>
      <c r="G219" s="317" t="s">
        <v>906</v>
      </c>
      <c r="H219" s="317" t="s">
        <v>527</v>
      </c>
      <c r="I219" s="317" t="s">
        <v>479</v>
      </c>
      <c r="J219" s="317" t="s">
        <v>479</v>
      </c>
      <c r="K219" s="320">
        <v>6</v>
      </c>
      <c r="L219" s="320">
        <v>12</v>
      </c>
      <c r="M219" s="318">
        <v>78000</v>
      </c>
      <c r="N219" s="320">
        <v>1</v>
      </c>
      <c r="O219" s="320">
        <v>6</v>
      </c>
      <c r="P219" s="318">
        <v>39000</v>
      </c>
      <c r="Q219" s="308">
        <v>1</v>
      </c>
      <c r="R219" s="308">
        <v>12</v>
      </c>
    </row>
    <row r="220" spans="1:18" s="321" customFormat="1" ht="22.5" x14ac:dyDescent="0.25">
      <c r="A220" s="317" t="s">
        <v>471</v>
      </c>
      <c r="B220" s="317" t="s">
        <v>472</v>
      </c>
      <c r="C220" s="317" t="s">
        <v>161</v>
      </c>
      <c r="D220" s="317" t="s">
        <v>508</v>
      </c>
      <c r="E220" s="318">
        <v>3000</v>
      </c>
      <c r="F220" s="327" t="s">
        <v>907</v>
      </c>
      <c r="G220" s="317" t="s">
        <v>908</v>
      </c>
      <c r="H220" s="317" t="s">
        <v>492</v>
      </c>
      <c r="I220" s="317" t="s">
        <v>493</v>
      </c>
      <c r="J220" s="317" t="s">
        <v>493</v>
      </c>
      <c r="K220" s="320">
        <v>6</v>
      </c>
      <c r="L220" s="320">
        <v>12</v>
      </c>
      <c r="M220" s="318">
        <v>36000</v>
      </c>
      <c r="N220" s="320">
        <v>1</v>
      </c>
      <c r="O220" s="320">
        <v>6</v>
      </c>
      <c r="P220" s="318">
        <v>18000</v>
      </c>
      <c r="Q220" s="308">
        <v>1</v>
      </c>
      <c r="R220" s="308">
        <v>12</v>
      </c>
    </row>
    <row r="221" spans="1:18" s="321" customFormat="1" ht="22.5" x14ac:dyDescent="0.25">
      <c r="A221" s="317" t="s">
        <v>471</v>
      </c>
      <c r="B221" s="317" t="s">
        <v>472</v>
      </c>
      <c r="C221" s="317" t="s">
        <v>161</v>
      </c>
      <c r="D221" s="317" t="s">
        <v>909</v>
      </c>
      <c r="E221" s="318">
        <v>4882.8100000000004</v>
      </c>
      <c r="F221" s="322" t="s">
        <v>910</v>
      </c>
      <c r="G221" s="317" t="s">
        <v>911</v>
      </c>
      <c r="H221" s="317" t="s">
        <v>912</v>
      </c>
      <c r="I221" s="317" t="s">
        <v>479</v>
      </c>
      <c r="J221" s="317" t="s">
        <v>479</v>
      </c>
      <c r="K221" s="320">
        <v>6</v>
      </c>
      <c r="L221" s="320">
        <v>12</v>
      </c>
      <c r="M221" s="318">
        <v>58593.72</v>
      </c>
      <c r="N221" s="320">
        <v>1</v>
      </c>
      <c r="O221" s="320">
        <v>6</v>
      </c>
      <c r="P221" s="318">
        <v>29296.86</v>
      </c>
      <c r="Q221" s="308">
        <v>1</v>
      </c>
      <c r="R221" s="308">
        <v>12</v>
      </c>
    </row>
    <row r="222" spans="1:18" s="321" customFormat="1" ht="33.75" x14ac:dyDescent="0.25">
      <c r="A222" s="317" t="s">
        <v>471</v>
      </c>
      <c r="B222" s="317" t="s">
        <v>472</v>
      </c>
      <c r="C222" s="317" t="s">
        <v>161</v>
      </c>
      <c r="D222" s="317" t="s">
        <v>913</v>
      </c>
      <c r="E222" s="318">
        <v>6900</v>
      </c>
      <c r="F222" s="319">
        <v>10545580</v>
      </c>
      <c r="G222" s="317" t="s">
        <v>914</v>
      </c>
      <c r="H222" s="317" t="s">
        <v>915</v>
      </c>
      <c r="I222" s="317" t="s">
        <v>476</v>
      </c>
      <c r="J222" s="317" t="s">
        <v>476</v>
      </c>
      <c r="K222" s="320">
        <v>6</v>
      </c>
      <c r="L222" s="320">
        <v>12</v>
      </c>
      <c r="M222" s="318">
        <v>82800</v>
      </c>
      <c r="N222" s="320">
        <v>1</v>
      </c>
      <c r="O222" s="320">
        <v>6</v>
      </c>
      <c r="P222" s="318">
        <v>41400</v>
      </c>
      <c r="Q222" s="308">
        <v>1</v>
      </c>
      <c r="R222" s="308">
        <v>12</v>
      </c>
    </row>
    <row r="223" spans="1:18" s="321" customFormat="1" ht="22.5" x14ac:dyDescent="0.25">
      <c r="A223" s="317" t="s">
        <v>471</v>
      </c>
      <c r="B223" s="317" t="s">
        <v>472</v>
      </c>
      <c r="C223" s="317" t="s">
        <v>161</v>
      </c>
      <c r="D223" s="317" t="s">
        <v>916</v>
      </c>
      <c r="E223" s="318">
        <v>8000</v>
      </c>
      <c r="F223" s="322" t="s">
        <v>917</v>
      </c>
      <c r="G223" s="317" t="s">
        <v>918</v>
      </c>
      <c r="H223" s="317" t="s">
        <v>392</v>
      </c>
      <c r="I223" s="317" t="s">
        <v>479</v>
      </c>
      <c r="J223" s="317" t="s">
        <v>479</v>
      </c>
      <c r="K223" s="320">
        <v>6</v>
      </c>
      <c r="L223" s="320">
        <v>12</v>
      </c>
      <c r="M223" s="318">
        <v>96000</v>
      </c>
      <c r="N223" s="320">
        <v>1</v>
      </c>
      <c r="O223" s="320">
        <v>6</v>
      </c>
      <c r="P223" s="318">
        <v>48000</v>
      </c>
      <c r="Q223" s="308">
        <v>1</v>
      </c>
      <c r="R223" s="308">
        <v>12</v>
      </c>
    </row>
    <row r="224" spans="1:18" s="321" customFormat="1" ht="22.5" x14ac:dyDescent="0.25">
      <c r="A224" s="317" t="s">
        <v>471</v>
      </c>
      <c r="B224" s="317" t="s">
        <v>472</v>
      </c>
      <c r="C224" s="317" t="s">
        <v>161</v>
      </c>
      <c r="D224" s="317" t="s">
        <v>919</v>
      </c>
      <c r="E224" s="318">
        <v>7812.5</v>
      </c>
      <c r="F224" s="319">
        <v>9883812</v>
      </c>
      <c r="G224" s="317" t="s">
        <v>920</v>
      </c>
      <c r="H224" s="317" t="s">
        <v>921</v>
      </c>
      <c r="I224" s="317" t="s">
        <v>479</v>
      </c>
      <c r="J224" s="317" t="s">
        <v>479</v>
      </c>
      <c r="K224" s="320">
        <v>6</v>
      </c>
      <c r="L224" s="320">
        <v>12</v>
      </c>
      <c r="M224" s="318">
        <v>93750</v>
      </c>
      <c r="N224" s="320">
        <v>1</v>
      </c>
      <c r="O224" s="320">
        <v>6</v>
      </c>
      <c r="P224" s="318">
        <v>46875</v>
      </c>
      <c r="Q224" s="308">
        <v>1</v>
      </c>
      <c r="R224" s="308">
        <v>12</v>
      </c>
    </row>
    <row r="225" spans="1:18" s="321" customFormat="1" ht="22.5" x14ac:dyDescent="0.25">
      <c r="A225" s="317" t="s">
        <v>471</v>
      </c>
      <c r="B225" s="317" t="s">
        <v>472</v>
      </c>
      <c r="C225" s="317" t="s">
        <v>161</v>
      </c>
      <c r="D225" s="317" t="s">
        <v>617</v>
      </c>
      <c r="E225" s="318">
        <v>2400</v>
      </c>
      <c r="F225" s="327" t="s">
        <v>922</v>
      </c>
      <c r="G225" s="317" t="s">
        <v>923</v>
      </c>
      <c r="H225" s="317" t="s">
        <v>492</v>
      </c>
      <c r="I225" s="317" t="s">
        <v>493</v>
      </c>
      <c r="J225" s="317" t="s">
        <v>493</v>
      </c>
      <c r="K225" s="320">
        <v>6</v>
      </c>
      <c r="L225" s="320">
        <v>12</v>
      </c>
      <c r="M225" s="318">
        <v>28800</v>
      </c>
      <c r="N225" s="320">
        <v>1</v>
      </c>
      <c r="O225" s="320">
        <v>6</v>
      </c>
      <c r="P225" s="318">
        <v>14400</v>
      </c>
      <c r="Q225" s="308">
        <v>1</v>
      </c>
      <c r="R225" s="308">
        <v>12</v>
      </c>
    </row>
    <row r="226" spans="1:18" s="321" customFormat="1" ht="22.5" x14ac:dyDescent="0.25">
      <c r="A226" s="317" t="s">
        <v>471</v>
      </c>
      <c r="B226" s="317" t="s">
        <v>472</v>
      </c>
      <c r="C226" s="317" t="s">
        <v>161</v>
      </c>
      <c r="D226" s="317" t="s">
        <v>534</v>
      </c>
      <c r="E226" s="318">
        <v>3125</v>
      </c>
      <c r="F226" s="319">
        <v>42453993</v>
      </c>
      <c r="G226" s="317" t="s">
        <v>924</v>
      </c>
      <c r="H226" s="317" t="s">
        <v>925</v>
      </c>
      <c r="I226" s="317" t="s">
        <v>497</v>
      </c>
      <c r="J226" s="317" t="s">
        <v>497</v>
      </c>
      <c r="K226" s="320">
        <v>6</v>
      </c>
      <c r="L226" s="320">
        <v>12</v>
      </c>
      <c r="M226" s="318">
        <v>37500</v>
      </c>
      <c r="N226" s="320">
        <v>1</v>
      </c>
      <c r="O226" s="320">
        <v>6</v>
      </c>
      <c r="P226" s="318">
        <v>18750</v>
      </c>
      <c r="Q226" s="308">
        <v>1</v>
      </c>
      <c r="R226" s="308">
        <v>12</v>
      </c>
    </row>
    <row r="227" spans="1:18" s="321" customFormat="1" ht="33.75" x14ac:dyDescent="0.25">
      <c r="A227" s="317" t="s">
        <v>471</v>
      </c>
      <c r="B227" s="317" t="s">
        <v>472</v>
      </c>
      <c r="C227" s="317" t="s">
        <v>161</v>
      </c>
      <c r="D227" s="317" t="s">
        <v>926</v>
      </c>
      <c r="E227" s="318">
        <v>3900</v>
      </c>
      <c r="F227" s="322" t="s">
        <v>927</v>
      </c>
      <c r="G227" s="317" t="s">
        <v>928</v>
      </c>
      <c r="H227" s="317" t="s">
        <v>929</v>
      </c>
      <c r="I227" s="317" t="s">
        <v>479</v>
      </c>
      <c r="J227" s="317" t="s">
        <v>479</v>
      </c>
      <c r="K227" s="320">
        <v>6</v>
      </c>
      <c r="L227" s="320">
        <v>12</v>
      </c>
      <c r="M227" s="318">
        <v>46800</v>
      </c>
      <c r="N227" s="320">
        <v>1</v>
      </c>
      <c r="O227" s="320">
        <v>6</v>
      </c>
      <c r="P227" s="318">
        <v>23400</v>
      </c>
      <c r="Q227" s="308">
        <v>1</v>
      </c>
      <c r="R227" s="308">
        <v>12</v>
      </c>
    </row>
    <row r="228" spans="1:18" s="321" customFormat="1" ht="22.5" x14ac:dyDescent="0.25">
      <c r="A228" s="317" t="s">
        <v>471</v>
      </c>
      <c r="B228" s="317" t="s">
        <v>472</v>
      </c>
      <c r="C228" s="317" t="s">
        <v>161</v>
      </c>
      <c r="D228" s="317" t="s">
        <v>552</v>
      </c>
      <c r="E228" s="318">
        <v>8000</v>
      </c>
      <c r="F228" s="322" t="s">
        <v>930</v>
      </c>
      <c r="G228" s="317" t="s">
        <v>931</v>
      </c>
      <c r="H228" s="317" t="s">
        <v>451</v>
      </c>
      <c r="I228" s="317" t="s">
        <v>479</v>
      </c>
      <c r="J228" s="317" t="s">
        <v>479</v>
      </c>
      <c r="K228" s="320">
        <v>6</v>
      </c>
      <c r="L228" s="320">
        <v>12</v>
      </c>
      <c r="M228" s="318">
        <v>96000</v>
      </c>
      <c r="N228" s="320">
        <v>1</v>
      </c>
      <c r="O228" s="320">
        <v>6</v>
      </c>
      <c r="P228" s="318">
        <v>48000</v>
      </c>
      <c r="Q228" s="308">
        <v>1</v>
      </c>
      <c r="R228" s="308">
        <v>12</v>
      </c>
    </row>
    <row r="229" spans="1:18" s="321" customFormat="1" ht="22.5" x14ac:dyDescent="0.25">
      <c r="A229" s="317" t="s">
        <v>471</v>
      </c>
      <c r="B229" s="317" t="s">
        <v>472</v>
      </c>
      <c r="C229" s="317" t="s">
        <v>161</v>
      </c>
      <c r="D229" s="317" t="s">
        <v>932</v>
      </c>
      <c r="E229" s="318">
        <v>6000</v>
      </c>
      <c r="F229" s="326">
        <v>48314440</v>
      </c>
      <c r="G229" s="317" t="s">
        <v>933</v>
      </c>
      <c r="H229" s="317" t="s">
        <v>392</v>
      </c>
      <c r="I229" s="317" t="s">
        <v>479</v>
      </c>
      <c r="J229" s="317" t="s">
        <v>479</v>
      </c>
      <c r="K229" s="320">
        <v>6</v>
      </c>
      <c r="L229" s="320">
        <v>12</v>
      </c>
      <c r="M229" s="318">
        <v>72000</v>
      </c>
      <c r="N229" s="320">
        <v>1</v>
      </c>
      <c r="O229" s="320">
        <v>6</v>
      </c>
      <c r="P229" s="318">
        <v>36000</v>
      </c>
      <c r="Q229" s="308">
        <v>1</v>
      </c>
      <c r="R229" s="308">
        <v>12</v>
      </c>
    </row>
    <row r="230" spans="1:18" s="321" customFormat="1" ht="22.5" x14ac:dyDescent="0.25">
      <c r="A230" s="317" t="s">
        <v>471</v>
      </c>
      <c r="B230" s="317" t="s">
        <v>472</v>
      </c>
      <c r="C230" s="317" t="s">
        <v>161</v>
      </c>
      <c r="D230" s="317" t="s">
        <v>593</v>
      </c>
      <c r="E230" s="318">
        <v>2200</v>
      </c>
      <c r="F230" s="322" t="s">
        <v>934</v>
      </c>
      <c r="G230" s="317" t="s">
        <v>935</v>
      </c>
      <c r="H230" s="317" t="s">
        <v>492</v>
      </c>
      <c r="I230" s="317" t="s">
        <v>493</v>
      </c>
      <c r="J230" s="317" t="s">
        <v>493</v>
      </c>
      <c r="K230" s="320">
        <v>6</v>
      </c>
      <c r="L230" s="320">
        <v>12</v>
      </c>
      <c r="M230" s="318">
        <v>26400</v>
      </c>
      <c r="N230" s="320">
        <v>1</v>
      </c>
      <c r="O230" s="320">
        <v>6</v>
      </c>
      <c r="P230" s="318">
        <v>13200</v>
      </c>
      <c r="Q230" s="308">
        <v>1</v>
      </c>
      <c r="R230" s="308">
        <v>12</v>
      </c>
    </row>
    <row r="231" spans="1:18" s="321" customFormat="1" ht="22.5" x14ac:dyDescent="0.25">
      <c r="A231" s="317" t="s">
        <v>471</v>
      </c>
      <c r="B231" s="317" t="s">
        <v>472</v>
      </c>
      <c r="C231" s="317" t="s">
        <v>161</v>
      </c>
      <c r="D231" s="317" t="s">
        <v>936</v>
      </c>
      <c r="E231" s="318">
        <v>6000</v>
      </c>
      <c r="F231" s="319">
        <v>45430206</v>
      </c>
      <c r="G231" s="317" t="s">
        <v>937</v>
      </c>
      <c r="H231" s="317" t="s">
        <v>392</v>
      </c>
      <c r="I231" s="317" t="s">
        <v>479</v>
      </c>
      <c r="J231" s="317" t="s">
        <v>479</v>
      </c>
      <c r="K231" s="320">
        <v>6</v>
      </c>
      <c r="L231" s="320">
        <v>12</v>
      </c>
      <c r="M231" s="318">
        <v>72000</v>
      </c>
      <c r="N231" s="320">
        <v>1</v>
      </c>
      <c r="O231" s="320">
        <v>6</v>
      </c>
      <c r="P231" s="318">
        <v>36000</v>
      </c>
      <c r="Q231" s="308">
        <v>1</v>
      </c>
      <c r="R231" s="308">
        <v>12</v>
      </c>
    </row>
    <row r="232" spans="1:18" s="321" customFormat="1" ht="22.5" x14ac:dyDescent="0.25">
      <c r="A232" s="317" t="s">
        <v>471</v>
      </c>
      <c r="B232" s="317" t="s">
        <v>472</v>
      </c>
      <c r="C232" s="317" t="s">
        <v>161</v>
      </c>
      <c r="D232" s="317" t="s">
        <v>528</v>
      </c>
      <c r="E232" s="318">
        <v>2500</v>
      </c>
      <c r="F232" s="319">
        <v>40127809</v>
      </c>
      <c r="G232" s="317" t="s">
        <v>938</v>
      </c>
      <c r="H232" s="317" t="s">
        <v>492</v>
      </c>
      <c r="I232" s="317" t="s">
        <v>493</v>
      </c>
      <c r="J232" s="317" t="s">
        <v>493</v>
      </c>
      <c r="K232" s="320">
        <v>6</v>
      </c>
      <c r="L232" s="320">
        <v>12</v>
      </c>
      <c r="M232" s="318">
        <v>30000</v>
      </c>
      <c r="N232" s="320">
        <v>1</v>
      </c>
      <c r="O232" s="320">
        <v>6</v>
      </c>
      <c r="P232" s="318">
        <v>15000</v>
      </c>
      <c r="Q232" s="308">
        <v>1</v>
      </c>
      <c r="R232" s="308">
        <v>12</v>
      </c>
    </row>
    <row r="233" spans="1:18" s="321" customFormat="1" ht="33.75" x14ac:dyDescent="0.25">
      <c r="A233" s="317" t="s">
        <v>471</v>
      </c>
      <c r="B233" s="317" t="s">
        <v>472</v>
      </c>
      <c r="C233" s="317" t="s">
        <v>161</v>
      </c>
      <c r="D233" s="317" t="s">
        <v>542</v>
      </c>
      <c r="E233" s="318">
        <v>5000</v>
      </c>
      <c r="F233" s="327" t="s">
        <v>939</v>
      </c>
      <c r="G233" s="317" t="s">
        <v>940</v>
      </c>
      <c r="H233" s="317" t="s">
        <v>941</v>
      </c>
      <c r="I233" s="317" t="s">
        <v>479</v>
      </c>
      <c r="J233" s="317" t="s">
        <v>479</v>
      </c>
      <c r="K233" s="320">
        <v>6</v>
      </c>
      <c r="L233" s="320">
        <v>12</v>
      </c>
      <c r="M233" s="318">
        <v>60000</v>
      </c>
      <c r="N233" s="320">
        <v>1</v>
      </c>
      <c r="O233" s="320">
        <v>6</v>
      </c>
      <c r="P233" s="318">
        <v>30000</v>
      </c>
      <c r="Q233" s="308">
        <v>1</v>
      </c>
      <c r="R233" s="308">
        <v>12</v>
      </c>
    </row>
    <row r="234" spans="1:18" s="321" customFormat="1" ht="33.75" x14ac:dyDescent="0.25">
      <c r="A234" s="317" t="s">
        <v>471</v>
      </c>
      <c r="B234" s="317" t="s">
        <v>472</v>
      </c>
      <c r="C234" s="317" t="s">
        <v>161</v>
      </c>
      <c r="D234" s="317" t="s">
        <v>560</v>
      </c>
      <c r="E234" s="318">
        <v>3500</v>
      </c>
      <c r="F234" s="326">
        <v>43469101</v>
      </c>
      <c r="G234" s="317" t="s">
        <v>942</v>
      </c>
      <c r="H234" s="317" t="s">
        <v>562</v>
      </c>
      <c r="I234" s="317" t="s">
        <v>479</v>
      </c>
      <c r="J234" s="317" t="s">
        <v>479</v>
      </c>
      <c r="K234" s="320">
        <v>6</v>
      </c>
      <c r="L234" s="320">
        <v>12</v>
      </c>
      <c r="M234" s="318">
        <v>42000</v>
      </c>
      <c r="N234" s="320">
        <v>1</v>
      </c>
      <c r="O234" s="320">
        <v>6</v>
      </c>
      <c r="P234" s="318">
        <v>21000</v>
      </c>
      <c r="Q234" s="308">
        <v>1</v>
      </c>
      <c r="R234" s="308">
        <v>12</v>
      </c>
    </row>
    <row r="235" spans="1:18" s="321" customFormat="1" ht="22.5" x14ac:dyDescent="0.25">
      <c r="A235" s="317" t="s">
        <v>471</v>
      </c>
      <c r="B235" s="317" t="s">
        <v>472</v>
      </c>
      <c r="C235" s="317" t="s">
        <v>161</v>
      </c>
      <c r="D235" s="317" t="s">
        <v>943</v>
      </c>
      <c r="E235" s="318">
        <v>3500</v>
      </c>
      <c r="F235" s="322" t="s">
        <v>944</v>
      </c>
      <c r="G235" s="317" t="s">
        <v>945</v>
      </c>
      <c r="H235" s="317" t="s">
        <v>946</v>
      </c>
      <c r="I235" s="317" t="s">
        <v>497</v>
      </c>
      <c r="J235" s="317" t="s">
        <v>497</v>
      </c>
      <c r="K235" s="320">
        <v>6</v>
      </c>
      <c r="L235" s="320">
        <v>12</v>
      </c>
      <c r="M235" s="318">
        <v>42000</v>
      </c>
      <c r="N235" s="320">
        <v>1</v>
      </c>
      <c r="O235" s="320">
        <v>6</v>
      </c>
      <c r="P235" s="318">
        <v>21000</v>
      </c>
      <c r="Q235" s="308">
        <v>1</v>
      </c>
      <c r="R235" s="308">
        <v>12</v>
      </c>
    </row>
    <row r="236" spans="1:18" s="321" customFormat="1" ht="22.5" x14ac:dyDescent="0.25">
      <c r="A236" s="317" t="s">
        <v>471</v>
      </c>
      <c r="B236" s="317" t="s">
        <v>472</v>
      </c>
      <c r="C236" s="317" t="s">
        <v>161</v>
      </c>
      <c r="D236" s="317" t="s">
        <v>947</v>
      </c>
      <c r="E236" s="318">
        <v>3500</v>
      </c>
      <c r="F236" s="319">
        <v>46887358</v>
      </c>
      <c r="G236" s="317" t="s">
        <v>948</v>
      </c>
      <c r="H236" s="317" t="s">
        <v>612</v>
      </c>
      <c r="I236" s="317" t="s">
        <v>479</v>
      </c>
      <c r="J236" s="317" t="s">
        <v>479</v>
      </c>
      <c r="K236" s="320">
        <v>6</v>
      </c>
      <c r="L236" s="320">
        <v>12</v>
      </c>
      <c r="M236" s="318">
        <v>42000</v>
      </c>
      <c r="N236" s="320">
        <v>1</v>
      </c>
      <c r="O236" s="320">
        <v>6</v>
      </c>
      <c r="P236" s="318">
        <v>21000</v>
      </c>
      <c r="Q236" s="308">
        <v>1</v>
      </c>
      <c r="R236" s="308">
        <v>12</v>
      </c>
    </row>
    <row r="237" spans="1:18" s="321" customFormat="1" ht="22.5" x14ac:dyDescent="0.25">
      <c r="A237" s="317" t="s">
        <v>471</v>
      </c>
      <c r="B237" s="317" t="s">
        <v>472</v>
      </c>
      <c r="C237" s="317" t="s">
        <v>161</v>
      </c>
      <c r="D237" s="317" t="s">
        <v>617</v>
      </c>
      <c r="E237" s="318">
        <v>2400</v>
      </c>
      <c r="F237" s="319">
        <v>10085434</v>
      </c>
      <c r="G237" s="317" t="s">
        <v>949</v>
      </c>
      <c r="H237" s="317" t="s">
        <v>950</v>
      </c>
      <c r="I237" s="317" t="s">
        <v>493</v>
      </c>
      <c r="J237" s="317" t="s">
        <v>493</v>
      </c>
      <c r="K237" s="320">
        <v>1</v>
      </c>
      <c r="L237" s="320">
        <v>1</v>
      </c>
      <c r="M237" s="318">
        <v>2400</v>
      </c>
      <c r="N237" s="320">
        <v>0</v>
      </c>
      <c r="O237" s="320">
        <v>0</v>
      </c>
      <c r="P237" s="318">
        <v>0</v>
      </c>
      <c r="Q237" s="308">
        <v>0</v>
      </c>
      <c r="R237" s="308">
        <v>0</v>
      </c>
    </row>
    <row r="238" spans="1:18" s="321" customFormat="1" ht="22.5" x14ac:dyDescent="0.25">
      <c r="A238" s="317" t="s">
        <v>471</v>
      </c>
      <c r="B238" s="317" t="s">
        <v>472</v>
      </c>
      <c r="C238" s="317" t="s">
        <v>161</v>
      </c>
      <c r="D238" s="317" t="s">
        <v>508</v>
      </c>
      <c r="E238" s="318">
        <v>3000</v>
      </c>
      <c r="F238" s="319">
        <v>10085434</v>
      </c>
      <c r="G238" s="317" t="s">
        <v>949</v>
      </c>
      <c r="H238" s="317" t="s">
        <v>950</v>
      </c>
      <c r="I238" s="317" t="s">
        <v>493</v>
      </c>
      <c r="J238" s="317" t="s">
        <v>493</v>
      </c>
      <c r="K238" s="320">
        <v>1</v>
      </c>
      <c r="L238" s="320">
        <v>11</v>
      </c>
      <c r="M238" s="318">
        <v>33000</v>
      </c>
      <c r="N238" s="320">
        <v>1</v>
      </c>
      <c r="O238" s="320">
        <v>6</v>
      </c>
      <c r="P238" s="318">
        <v>18000</v>
      </c>
      <c r="Q238" s="308">
        <v>1</v>
      </c>
      <c r="R238" s="308">
        <v>12</v>
      </c>
    </row>
    <row r="239" spans="1:18" s="321" customFormat="1" ht="33.75" x14ac:dyDescent="0.25">
      <c r="A239" s="317" t="s">
        <v>471</v>
      </c>
      <c r="B239" s="317" t="s">
        <v>472</v>
      </c>
      <c r="C239" s="317" t="s">
        <v>161</v>
      </c>
      <c r="D239" s="317" t="s">
        <v>951</v>
      </c>
      <c r="E239" s="318">
        <v>9765.6299999999992</v>
      </c>
      <c r="F239" s="319">
        <v>41844651</v>
      </c>
      <c r="G239" s="317" t="s">
        <v>952</v>
      </c>
      <c r="H239" s="317" t="s">
        <v>392</v>
      </c>
      <c r="I239" s="317" t="s">
        <v>479</v>
      </c>
      <c r="J239" s="317" t="s">
        <v>479</v>
      </c>
      <c r="K239" s="320">
        <v>6</v>
      </c>
      <c r="L239" s="320">
        <v>12</v>
      </c>
      <c r="M239" s="318">
        <v>117187.56</v>
      </c>
      <c r="N239" s="320">
        <v>1</v>
      </c>
      <c r="O239" s="320">
        <v>6</v>
      </c>
      <c r="P239" s="318">
        <v>58593.78</v>
      </c>
      <c r="Q239" s="308">
        <v>1</v>
      </c>
      <c r="R239" s="308">
        <v>12</v>
      </c>
    </row>
    <row r="240" spans="1:18" s="321" customFormat="1" ht="22.5" x14ac:dyDescent="0.25">
      <c r="A240" s="317" t="s">
        <v>471</v>
      </c>
      <c r="B240" s="317" t="s">
        <v>504</v>
      </c>
      <c r="C240" s="317" t="s">
        <v>161</v>
      </c>
      <c r="D240" s="323" t="s">
        <v>505</v>
      </c>
      <c r="E240" s="324">
        <v>2000</v>
      </c>
      <c r="F240" s="325">
        <v>44905482</v>
      </c>
      <c r="G240" s="320" t="s">
        <v>953</v>
      </c>
      <c r="H240" s="323" t="s">
        <v>609</v>
      </c>
      <c r="I240" s="323" t="s">
        <v>610</v>
      </c>
      <c r="J240" s="323" t="s">
        <v>610</v>
      </c>
      <c r="K240" s="320">
        <v>1</v>
      </c>
      <c r="L240" s="320">
        <v>2</v>
      </c>
      <c r="M240" s="318">
        <f>+E240*L240</f>
        <v>4000</v>
      </c>
      <c r="N240" s="320">
        <v>0</v>
      </c>
      <c r="O240" s="320">
        <v>0</v>
      </c>
      <c r="P240" s="318">
        <f>+O240*E240</f>
        <v>0</v>
      </c>
      <c r="Q240" s="308">
        <v>1</v>
      </c>
      <c r="R240" s="308">
        <v>12</v>
      </c>
    </row>
    <row r="241" spans="1:18" s="321" customFormat="1" ht="22.5" x14ac:dyDescent="0.25">
      <c r="A241" s="317" t="s">
        <v>471</v>
      </c>
      <c r="B241" s="317" t="s">
        <v>472</v>
      </c>
      <c r="C241" s="317" t="s">
        <v>161</v>
      </c>
      <c r="D241" s="317" t="s">
        <v>954</v>
      </c>
      <c r="E241" s="318">
        <v>7000</v>
      </c>
      <c r="F241" s="319">
        <v>41873158</v>
      </c>
      <c r="G241" s="317" t="s">
        <v>955</v>
      </c>
      <c r="H241" s="317" t="s">
        <v>392</v>
      </c>
      <c r="I241" s="317" t="s">
        <v>479</v>
      </c>
      <c r="J241" s="317" t="s">
        <v>479</v>
      </c>
      <c r="K241" s="320">
        <v>1</v>
      </c>
      <c r="L241" s="320">
        <v>1</v>
      </c>
      <c r="M241" s="318">
        <v>7000</v>
      </c>
      <c r="N241" s="320">
        <v>0</v>
      </c>
      <c r="O241" s="320">
        <v>0</v>
      </c>
      <c r="P241" s="318">
        <v>0</v>
      </c>
      <c r="Q241" s="308">
        <v>0</v>
      </c>
      <c r="R241" s="308">
        <v>0</v>
      </c>
    </row>
    <row r="242" spans="1:18" s="321" customFormat="1" ht="22.5" x14ac:dyDescent="0.25">
      <c r="A242" s="317" t="s">
        <v>471</v>
      </c>
      <c r="B242" s="317" t="s">
        <v>472</v>
      </c>
      <c r="C242" s="317" t="s">
        <v>161</v>
      </c>
      <c r="D242" s="317" t="s">
        <v>544</v>
      </c>
      <c r="E242" s="318">
        <v>5700</v>
      </c>
      <c r="F242" s="319">
        <v>47502930</v>
      </c>
      <c r="G242" s="317" t="s">
        <v>956</v>
      </c>
      <c r="H242" s="317" t="s">
        <v>500</v>
      </c>
      <c r="I242" s="317" t="s">
        <v>479</v>
      </c>
      <c r="J242" s="317" t="s">
        <v>479</v>
      </c>
      <c r="K242" s="320">
        <v>6</v>
      </c>
      <c r="L242" s="320">
        <v>12</v>
      </c>
      <c r="M242" s="318">
        <v>68400</v>
      </c>
      <c r="N242" s="320">
        <v>0</v>
      </c>
      <c r="O242" s="320">
        <v>0</v>
      </c>
      <c r="P242" s="318">
        <v>0</v>
      </c>
      <c r="Q242" s="308">
        <v>0</v>
      </c>
      <c r="R242" s="308">
        <v>0</v>
      </c>
    </row>
    <row r="243" spans="1:18" s="321" customFormat="1" ht="33.75" x14ac:dyDescent="0.25">
      <c r="A243" s="317" t="s">
        <v>471</v>
      </c>
      <c r="B243" s="317" t="s">
        <v>472</v>
      </c>
      <c r="C243" s="317" t="s">
        <v>161</v>
      </c>
      <c r="D243" s="317" t="s">
        <v>954</v>
      </c>
      <c r="E243" s="318">
        <v>8500</v>
      </c>
      <c r="F243" s="322" t="s">
        <v>957</v>
      </c>
      <c r="G243" s="317" t="s">
        <v>958</v>
      </c>
      <c r="H243" s="317" t="s">
        <v>392</v>
      </c>
      <c r="I243" s="317" t="s">
        <v>479</v>
      </c>
      <c r="J243" s="317" t="s">
        <v>479</v>
      </c>
      <c r="K243" s="320">
        <v>6</v>
      </c>
      <c r="L243" s="320">
        <v>12</v>
      </c>
      <c r="M243" s="318">
        <v>102000</v>
      </c>
      <c r="N243" s="320">
        <v>1</v>
      </c>
      <c r="O243" s="320">
        <v>6</v>
      </c>
      <c r="P243" s="318">
        <v>51000</v>
      </c>
      <c r="Q243" s="308">
        <v>1</v>
      </c>
      <c r="R243" s="308">
        <v>12</v>
      </c>
    </row>
    <row r="244" spans="1:18" s="321" customFormat="1" ht="33.75" x14ac:dyDescent="0.25">
      <c r="A244" s="317" t="s">
        <v>471</v>
      </c>
      <c r="B244" s="317" t="s">
        <v>472</v>
      </c>
      <c r="C244" s="317" t="s">
        <v>161</v>
      </c>
      <c r="D244" s="317" t="s">
        <v>959</v>
      </c>
      <c r="E244" s="318">
        <v>12092</v>
      </c>
      <c r="F244" s="327" t="s">
        <v>960</v>
      </c>
      <c r="G244" s="317" t="s">
        <v>961</v>
      </c>
      <c r="H244" s="317" t="s">
        <v>962</v>
      </c>
      <c r="I244" s="317" t="s">
        <v>479</v>
      </c>
      <c r="J244" s="317" t="s">
        <v>479</v>
      </c>
      <c r="K244" s="320">
        <v>1</v>
      </c>
      <c r="L244" s="320">
        <v>1</v>
      </c>
      <c r="M244" s="318">
        <v>12092</v>
      </c>
      <c r="N244" s="320">
        <v>1</v>
      </c>
      <c r="O244" s="320">
        <v>6</v>
      </c>
      <c r="P244" s="318">
        <v>72552</v>
      </c>
      <c r="Q244" s="308">
        <v>1</v>
      </c>
      <c r="R244" s="308">
        <v>12</v>
      </c>
    </row>
    <row r="245" spans="1:18" s="321" customFormat="1" ht="33.75" x14ac:dyDescent="0.25">
      <c r="A245" s="317" t="s">
        <v>471</v>
      </c>
      <c r="B245" s="317" t="s">
        <v>472</v>
      </c>
      <c r="C245" s="317" t="s">
        <v>161</v>
      </c>
      <c r="D245" s="317" t="s">
        <v>573</v>
      </c>
      <c r="E245" s="318">
        <v>2000</v>
      </c>
      <c r="F245" s="319">
        <v>45753111</v>
      </c>
      <c r="G245" s="317" t="s">
        <v>963</v>
      </c>
      <c r="H245" s="317" t="s">
        <v>964</v>
      </c>
      <c r="I245" s="317" t="s">
        <v>497</v>
      </c>
      <c r="J245" s="317" t="s">
        <v>497</v>
      </c>
      <c r="K245" s="320">
        <v>1</v>
      </c>
      <c r="L245" s="320">
        <v>2</v>
      </c>
      <c r="M245" s="318">
        <v>4000</v>
      </c>
      <c r="N245" s="320">
        <v>0</v>
      </c>
      <c r="O245" s="320">
        <v>0</v>
      </c>
      <c r="P245" s="318">
        <v>0</v>
      </c>
      <c r="Q245" s="308">
        <v>0</v>
      </c>
      <c r="R245" s="308">
        <v>0</v>
      </c>
    </row>
    <row r="246" spans="1:18" s="321" customFormat="1" ht="33.75" x14ac:dyDescent="0.25">
      <c r="A246" s="317" t="s">
        <v>471</v>
      </c>
      <c r="B246" s="317" t="s">
        <v>472</v>
      </c>
      <c r="C246" s="317" t="s">
        <v>161</v>
      </c>
      <c r="D246" s="317" t="s">
        <v>573</v>
      </c>
      <c r="E246" s="318">
        <v>3125</v>
      </c>
      <c r="F246" s="319">
        <v>45753111</v>
      </c>
      <c r="G246" s="317" t="s">
        <v>963</v>
      </c>
      <c r="H246" s="317" t="s">
        <v>964</v>
      </c>
      <c r="I246" s="317" t="s">
        <v>497</v>
      </c>
      <c r="J246" s="317" t="s">
        <v>497</v>
      </c>
      <c r="K246" s="320">
        <v>5</v>
      </c>
      <c r="L246" s="320">
        <v>10</v>
      </c>
      <c r="M246" s="318">
        <v>31250</v>
      </c>
      <c r="N246" s="320">
        <v>1</v>
      </c>
      <c r="O246" s="320">
        <v>6</v>
      </c>
      <c r="P246" s="318">
        <v>18750</v>
      </c>
      <c r="Q246" s="308">
        <v>1</v>
      </c>
      <c r="R246" s="308">
        <v>12</v>
      </c>
    </row>
    <row r="247" spans="1:18" s="321" customFormat="1" ht="33.75" x14ac:dyDescent="0.25">
      <c r="A247" s="317" t="s">
        <v>471</v>
      </c>
      <c r="B247" s="317" t="s">
        <v>504</v>
      </c>
      <c r="C247" s="317" t="s">
        <v>161</v>
      </c>
      <c r="D247" s="323" t="s">
        <v>965</v>
      </c>
      <c r="E247" s="324">
        <v>2200</v>
      </c>
      <c r="F247" s="325">
        <v>70255545</v>
      </c>
      <c r="G247" s="320" t="s">
        <v>966</v>
      </c>
      <c r="H247" s="323" t="s">
        <v>967</v>
      </c>
      <c r="I247" s="323" t="s">
        <v>525</v>
      </c>
      <c r="J247" s="323" t="s">
        <v>525</v>
      </c>
      <c r="K247" s="320">
        <v>1</v>
      </c>
      <c r="L247" s="320">
        <v>2</v>
      </c>
      <c r="M247" s="318">
        <f>+E247*L247</f>
        <v>4400</v>
      </c>
      <c r="N247" s="320">
        <v>1</v>
      </c>
      <c r="O247" s="320">
        <v>6</v>
      </c>
      <c r="P247" s="318">
        <f>+O247*E247</f>
        <v>13200</v>
      </c>
      <c r="Q247" s="308">
        <v>1</v>
      </c>
      <c r="R247" s="308">
        <v>12</v>
      </c>
    </row>
    <row r="248" spans="1:18" s="321" customFormat="1" ht="22.5" x14ac:dyDescent="0.25">
      <c r="A248" s="317" t="s">
        <v>471</v>
      </c>
      <c r="B248" s="317" t="s">
        <v>472</v>
      </c>
      <c r="C248" s="317" t="s">
        <v>161</v>
      </c>
      <c r="D248" s="317" t="s">
        <v>534</v>
      </c>
      <c r="E248" s="318">
        <v>3125</v>
      </c>
      <c r="F248" s="334">
        <v>41616423</v>
      </c>
      <c r="G248" s="317" t="s">
        <v>968</v>
      </c>
      <c r="H248" s="317" t="s">
        <v>536</v>
      </c>
      <c r="I248" s="317" t="s">
        <v>497</v>
      </c>
      <c r="J248" s="317" t="s">
        <v>497</v>
      </c>
      <c r="K248" s="320">
        <v>6</v>
      </c>
      <c r="L248" s="320">
        <v>12</v>
      </c>
      <c r="M248" s="318">
        <v>37500</v>
      </c>
      <c r="N248" s="320">
        <v>1</v>
      </c>
      <c r="O248" s="320">
        <v>6</v>
      </c>
      <c r="P248" s="318">
        <v>18750</v>
      </c>
      <c r="Q248" s="308">
        <v>1</v>
      </c>
      <c r="R248" s="308">
        <v>12</v>
      </c>
    </row>
    <row r="249" spans="1:18" s="321" customFormat="1" ht="22.5" x14ac:dyDescent="0.25">
      <c r="A249" s="317" t="s">
        <v>471</v>
      </c>
      <c r="B249" s="317" t="s">
        <v>472</v>
      </c>
      <c r="C249" s="317" t="s">
        <v>161</v>
      </c>
      <c r="D249" s="317" t="s">
        <v>508</v>
      </c>
      <c r="E249" s="318">
        <v>3000</v>
      </c>
      <c r="F249" s="327" t="s">
        <v>969</v>
      </c>
      <c r="G249" s="317" t="s">
        <v>970</v>
      </c>
      <c r="H249" s="317" t="s">
        <v>492</v>
      </c>
      <c r="I249" s="317" t="s">
        <v>493</v>
      </c>
      <c r="J249" s="317" t="s">
        <v>493</v>
      </c>
      <c r="K249" s="320">
        <v>6</v>
      </c>
      <c r="L249" s="320">
        <v>12</v>
      </c>
      <c r="M249" s="318">
        <v>36000</v>
      </c>
      <c r="N249" s="320">
        <v>1</v>
      </c>
      <c r="O249" s="320">
        <v>6</v>
      </c>
      <c r="P249" s="318">
        <v>18000</v>
      </c>
      <c r="Q249" s="308">
        <v>1</v>
      </c>
      <c r="R249" s="308">
        <v>12</v>
      </c>
    </row>
    <row r="250" spans="1:18" s="321" customFormat="1" ht="22.5" x14ac:dyDescent="0.25">
      <c r="A250" s="317" t="s">
        <v>471</v>
      </c>
      <c r="B250" s="317" t="s">
        <v>472</v>
      </c>
      <c r="C250" s="317" t="s">
        <v>161</v>
      </c>
      <c r="D250" s="317" t="s">
        <v>617</v>
      </c>
      <c r="E250" s="318">
        <v>2400</v>
      </c>
      <c r="F250" s="327" t="s">
        <v>971</v>
      </c>
      <c r="G250" s="317" t="s">
        <v>972</v>
      </c>
      <c r="H250" s="317" t="s">
        <v>492</v>
      </c>
      <c r="I250" s="317" t="s">
        <v>493</v>
      </c>
      <c r="J250" s="317" t="s">
        <v>493</v>
      </c>
      <c r="K250" s="320">
        <v>6</v>
      </c>
      <c r="L250" s="320">
        <v>12</v>
      </c>
      <c r="M250" s="318">
        <v>28800</v>
      </c>
      <c r="N250" s="320">
        <v>1</v>
      </c>
      <c r="O250" s="320">
        <v>6</v>
      </c>
      <c r="P250" s="318">
        <v>14400</v>
      </c>
      <c r="Q250" s="308">
        <v>1</v>
      </c>
      <c r="R250" s="308">
        <v>12</v>
      </c>
    </row>
    <row r="251" spans="1:18" s="321" customFormat="1" ht="33.75" x14ac:dyDescent="0.25">
      <c r="A251" s="317" t="s">
        <v>471</v>
      </c>
      <c r="B251" s="317" t="s">
        <v>472</v>
      </c>
      <c r="C251" s="317" t="s">
        <v>161</v>
      </c>
      <c r="D251" s="317" t="s">
        <v>867</v>
      </c>
      <c r="E251" s="318">
        <v>3100</v>
      </c>
      <c r="F251" s="319">
        <v>40923236</v>
      </c>
      <c r="G251" s="317" t="s">
        <v>973</v>
      </c>
      <c r="H251" s="317" t="s">
        <v>974</v>
      </c>
      <c r="I251" s="317" t="s">
        <v>479</v>
      </c>
      <c r="J251" s="317" t="s">
        <v>479</v>
      </c>
      <c r="K251" s="320">
        <v>6</v>
      </c>
      <c r="L251" s="320">
        <v>12</v>
      </c>
      <c r="M251" s="318">
        <v>37200</v>
      </c>
      <c r="N251" s="320">
        <v>1</v>
      </c>
      <c r="O251" s="320">
        <v>6</v>
      </c>
      <c r="P251" s="318">
        <v>18600</v>
      </c>
      <c r="Q251" s="308">
        <v>1</v>
      </c>
      <c r="R251" s="308">
        <v>12</v>
      </c>
    </row>
    <row r="252" spans="1:18" s="321" customFormat="1" ht="22.5" x14ac:dyDescent="0.25">
      <c r="A252" s="317" t="s">
        <v>471</v>
      </c>
      <c r="B252" s="317" t="s">
        <v>472</v>
      </c>
      <c r="C252" s="317" t="s">
        <v>161</v>
      </c>
      <c r="D252" s="317" t="s">
        <v>477</v>
      </c>
      <c r="E252" s="318">
        <v>4882.8100000000004</v>
      </c>
      <c r="F252" s="319">
        <v>10788134</v>
      </c>
      <c r="G252" s="317" t="s">
        <v>975</v>
      </c>
      <c r="H252" s="317" t="s">
        <v>392</v>
      </c>
      <c r="I252" s="317" t="s">
        <v>479</v>
      </c>
      <c r="J252" s="317" t="s">
        <v>479</v>
      </c>
      <c r="K252" s="320">
        <v>6</v>
      </c>
      <c r="L252" s="320">
        <v>12</v>
      </c>
      <c r="M252" s="318">
        <v>58593.72</v>
      </c>
      <c r="N252" s="320">
        <v>1</v>
      </c>
      <c r="O252" s="320">
        <v>6</v>
      </c>
      <c r="P252" s="318">
        <v>29296.86</v>
      </c>
      <c r="Q252" s="308">
        <v>1</v>
      </c>
      <c r="R252" s="308">
        <v>12</v>
      </c>
    </row>
    <row r="253" spans="1:18" s="321" customFormat="1" ht="22.5" x14ac:dyDescent="0.25">
      <c r="A253" s="317" t="s">
        <v>471</v>
      </c>
      <c r="B253" s="317" t="s">
        <v>472</v>
      </c>
      <c r="C253" s="317" t="s">
        <v>161</v>
      </c>
      <c r="D253" s="317" t="s">
        <v>517</v>
      </c>
      <c r="E253" s="318">
        <v>3125</v>
      </c>
      <c r="F253" s="322" t="s">
        <v>976</v>
      </c>
      <c r="G253" s="317" t="s">
        <v>977</v>
      </c>
      <c r="H253" s="317" t="s">
        <v>978</v>
      </c>
      <c r="I253" s="317" t="s">
        <v>497</v>
      </c>
      <c r="J253" s="317" t="s">
        <v>497</v>
      </c>
      <c r="K253" s="320">
        <v>6</v>
      </c>
      <c r="L253" s="320">
        <v>12</v>
      </c>
      <c r="M253" s="318">
        <v>37500</v>
      </c>
      <c r="N253" s="320">
        <v>1</v>
      </c>
      <c r="O253" s="320">
        <v>6</v>
      </c>
      <c r="P253" s="318">
        <v>18750</v>
      </c>
      <c r="Q253" s="308">
        <v>1</v>
      </c>
      <c r="R253" s="308">
        <v>12</v>
      </c>
    </row>
    <row r="254" spans="1:18" s="321" customFormat="1" ht="22.5" x14ac:dyDescent="0.25">
      <c r="A254" s="317" t="s">
        <v>471</v>
      </c>
      <c r="B254" s="317" t="s">
        <v>472</v>
      </c>
      <c r="C254" s="317" t="s">
        <v>161</v>
      </c>
      <c r="D254" s="317" t="s">
        <v>979</v>
      </c>
      <c r="E254" s="318">
        <v>4882.8100000000004</v>
      </c>
      <c r="F254" s="322" t="s">
        <v>980</v>
      </c>
      <c r="G254" s="317" t="s">
        <v>981</v>
      </c>
      <c r="H254" s="317" t="s">
        <v>982</v>
      </c>
      <c r="I254" s="317" t="s">
        <v>479</v>
      </c>
      <c r="J254" s="317" t="s">
        <v>479</v>
      </c>
      <c r="K254" s="320">
        <v>1</v>
      </c>
      <c r="L254" s="320">
        <v>4</v>
      </c>
      <c r="M254" s="318">
        <v>19531.240000000002</v>
      </c>
      <c r="N254" s="320">
        <v>0</v>
      </c>
      <c r="O254" s="320">
        <v>0</v>
      </c>
      <c r="P254" s="318">
        <v>0</v>
      </c>
      <c r="Q254" s="308">
        <v>0</v>
      </c>
      <c r="R254" s="308">
        <v>0</v>
      </c>
    </row>
    <row r="255" spans="1:18" s="321" customFormat="1" ht="22.5" x14ac:dyDescent="0.25">
      <c r="A255" s="317" t="s">
        <v>471</v>
      </c>
      <c r="B255" s="317" t="s">
        <v>472</v>
      </c>
      <c r="C255" s="317" t="s">
        <v>161</v>
      </c>
      <c r="D255" s="317" t="s">
        <v>517</v>
      </c>
      <c r="E255" s="318">
        <v>3125</v>
      </c>
      <c r="F255" s="319">
        <v>43138845</v>
      </c>
      <c r="G255" s="317" t="s">
        <v>983</v>
      </c>
      <c r="H255" s="317" t="s">
        <v>950</v>
      </c>
      <c r="I255" s="317" t="s">
        <v>497</v>
      </c>
      <c r="J255" s="317" t="s">
        <v>497</v>
      </c>
      <c r="K255" s="320">
        <v>6</v>
      </c>
      <c r="L255" s="320">
        <v>12</v>
      </c>
      <c r="M255" s="318">
        <v>37500</v>
      </c>
      <c r="N255" s="320">
        <v>1</v>
      </c>
      <c r="O255" s="320">
        <v>6</v>
      </c>
      <c r="P255" s="318">
        <v>18750</v>
      </c>
      <c r="Q255" s="308">
        <v>1</v>
      </c>
      <c r="R255" s="308">
        <v>12</v>
      </c>
    </row>
    <row r="256" spans="1:18" s="321" customFormat="1" ht="22.5" x14ac:dyDescent="0.25">
      <c r="A256" s="317" t="s">
        <v>471</v>
      </c>
      <c r="B256" s="317" t="s">
        <v>472</v>
      </c>
      <c r="C256" s="317" t="s">
        <v>161</v>
      </c>
      <c r="D256" s="317" t="s">
        <v>622</v>
      </c>
      <c r="E256" s="318">
        <v>4500</v>
      </c>
      <c r="F256" s="322" t="s">
        <v>984</v>
      </c>
      <c r="G256" s="317" t="s">
        <v>985</v>
      </c>
      <c r="H256" s="317" t="s">
        <v>625</v>
      </c>
      <c r="I256" s="317" t="s">
        <v>497</v>
      </c>
      <c r="J256" s="317" t="s">
        <v>497</v>
      </c>
      <c r="K256" s="320">
        <v>6</v>
      </c>
      <c r="L256" s="320">
        <v>12</v>
      </c>
      <c r="M256" s="318">
        <v>54000</v>
      </c>
      <c r="N256" s="320">
        <v>1</v>
      </c>
      <c r="O256" s="320">
        <v>6</v>
      </c>
      <c r="P256" s="318">
        <v>27000</v>
      </c>
      <c r="Q256" s="308">
        <v>1</v>
      </c>
      <c r="R256" s="308">
        <v>12</v>
      </c>
    </row>
    <row r="257" spans="1:18" s="321" customFormat="1" ht="33.75" x14ac:dyDescent="0.25">
      <c r="A257" s="317" t="s">
        <v>471</v>
      </c>
      <c r="B257" s="317" t="s">
        <v>472</v>
      </c>
      <c r="C257" s="317" t="s">
        <v>161</v>
      </c>
      <c r="D257" s="317" t="s">
        <v>986</v>
      </c>
      <c r="E257" s="318">
        <v>4882.8100000000004</v>
      </c>
      <c r="F257" s="319">
        <v>40215020</v>
      </c>
      <c r="G257" s="317" t="s">
        <v>987</v>
      </c>
      <c r="H257" s="317" t="s">
        <v>988</v>
      </c>
      <c r="I257" s="317" t="s">
        <v>476</v>
      </c>
      <c r="J257" s="317" t="s">
        <v>476</v>
      </c>
      <c r="K257" s="320">
        <v>6</v>
      </c>
      <c r="L257" s="320">
        <v>12</v>
      </c>
      <c r="M257" s="318">
        <v>58593.72</v>
      </c>
      <c r="N257" s="320">
        <v>1</v>
      </c>
      <c r="O257" s="320">
        <v>6</v>
      </c>
      <c r="P257" s="318">
        <v>29296.86</v>
      </c>
      <c r="Q257" s="308">
        <v>1</v>
      </c>
      <c r="R257" s="308">
        <v>12</v>
      </c>
    </row>
    <row r="258" spans="1:18" s="321" customFormat="1" ht="22.5" x14ac:dyDescent="0.25">
      <c r="A258" s="317" t="s">
        <v>471</v>
      </c>
      <c r="B258" s="317" t="s">
        <v>472</v>
      </c>
      <c r="C258" s="317" t="s">
        <v>161</v>
      </c>
      <c r="D258" s="317" t="s">
        <v>534</v>
      </c>
      <c r="E258" s="318">
        <v>3900</v>
      </c>
      <c r="F258" s="319">
        <v>23905747</v>
      </c>
      <c r="G258" s="317" t="s">
        <v>989</v>
      </c>
      <c r="H258" s="317" t="s">
        <v>990</v>
      </c>
      <c r="I258" s="317" t="s">
        <v>479</v>
      </c>
      <c r="J258" s="317" t="s">
        <v>479</v>
      </c>
      <c r="K258" s="320">
        <v>6</v>
      </c>
      <c r="L258" s="320">
        <v>12</v>
      </c>
      <c r="M258" s="318">
        <v>46800</v>
      </c>
      <c r="N258" s="320">
        <v>1</v>
      </c>
      <c r="O258" s="320">
        <v>6</v>
      </c>
      <c r="P258" s="318">
        <v>23400</v>
      </c>
      <c r="Q258" s="308">
        <v>1</v>
      </c>
      <c r="R258" s="308">
        <v>12</v>
      </c>
    </row>
    <row r="259" spans="1:18" s="321" customFormat="1" ht="22.5" x14ac:dyDescent="0.25">
      <c r="A259" s="317" t="s">
        <v>471</v>
      </c>
      <c r="B259" s="317" t="s">
        <v>472</v>
      </c>
      <c r="C259" s="317" t="s">
        <v>161</v>
      </c>
      <c r="D259" s="317" t="s">
        <v>991</v>
      </c>
      <c r="E259" s="318">
        <v>6250</v>
      </c>
      <c r="F259" s="322" t="s">
        <v>992</v>
      </c>
      <c r="G259" s="317" t="s">
        <v>993</v>
      </c>
      <c r="H259" s="317" t="s">
        <v>994</v>
      </c>
      <c r="I259" s="317" t="s">
        <v>497</v>
      </c>
      <c r="J259" s="317" t="s">
        <v>497</v>
      </c>
      <c r="K259" s="320">
        <v>6</v>
      </c>
      <c r="L259" s="320">
        <v>12</v>
      </c>
      <c r="M259" s="318">
        <v>75000</v>
      </c>
      <c r="N259" s="320">
        <v>1</v>
      </c>
      <c r="O259" s="320">
        <v>6</v>
      </c>
      <c r="P259" s="318">
        <v>37500</v>
      </c>
      <c r="Q259" s="308">
        <v>1</v>
      </c>
      <c r="R259" s="308">
        <v>12</v>
      </c>
    </row>
    <row r="260" spans="1:18" s="321" customFormat="1" ht="22.5" x14ac:dyDescent="0.25">
      <c r="A260" s="317" t="s">
        <v>471</v>
      </c>
      <c r="B260" s="317" t="s">
        <v>472</v>
      </c>
      <c r="C260" s="317" t="s">
        <v>161</v>
      </c>
      <c r="D260" s="317" t="s">
        <v>582</v>
      </c>
      <c r="E260" s="318">
        <v>3906.25</v>
      </c>
      <c r="F260" s="322" t="s">
        <v>995</v>
      </c>
      <c r="G260" s="317" t="s">
        <v>996</v>
      </c>
      <c r="H260" s="317" t="s">
        <v>997</v>
      </c>
      <c r="I260" s="317" t="s">
        <v>479</v>
      </c>
      <c r="J260" s="317" t="s">
        <v>479</v>
      </c>
      <c r="K260" s="320">
        <v>6</v>
      </c>
      <c r="L260" s="320">
        <v>12</v>
      </c>
      <c r="M260" s="318">
        <v>46875</v>
      </c>
      <c r="N260" s="320">
        <v>1</v>
      </c>
      <c r="O260" s="320">
        <v>6</v>
      </c>
      <c r="P260" s="318">
        <v>23437.5</v>
      </c>
      <c r="Q260" s="308">
        <v>1</v>
      </c>
      <c r="R260" s="308">
        <v>12</v>
      </c>
    </row>
    <row r="261" spans="1:18" s="321" customFormat="1" ht="22.5" x14ac:dyDescent="0.25">
      <c r="A261" s="317" t="s">
        <v>471</v>
      </c>
      <c r="B261" s="317" t="s">
        <v>472</v>
      </c>
      <c r="C261" s="317" t="s">
        <v>161</v>
      </c>
      <c r="D261" s="317" t="s">
        <v>998</v>
      </c>
      <c r="E261" s="318">
        <v>3100</v>
      </c>
      <c r="F261" s="327" t="s">
        <v>999</v>
      </c>
      <c r="G261" s="317" t="s">
        <v>1000</v>
      </c>
      <c r="H261" s="317" t="s">
        <v>392</v>
      </c>
      <c r="I261" s="317" t="s">
        <v>479</v>
      </c>
      <c r="J261" s="317" t="s">
        <v>479</v>
      </c>
      <c r="K261" s="320">
        <v>1</v>
      </c>
      <c r="L261" s="320">
        <v>2</v>
      </c>
      <c r="M261" s="318">
        <v>6200</v>
      </c>
      <c r="N261" s="320">
        <v>0</v>
      </c>
      <c r="O261" s="320">
        <v>0</v>
      </c>
      <c r="P261" s="318">
        <v>0</v>
      </c>
      <c r="Q261" s="308">
        <v>1</v>
      </c>
      <c r="R261" s="308">
        <v>12</v>
      </c>
    </row>
    <row r="262" spans="1:18" s="321" customFormat="1" ht="22.5" x14ac:dyDescent="0.25">
      <c r="A262" s="317" t="s">
        <v>471</v>
      </c>
      <c r="B262" s="317" t="s">
        <v>472</v>
      </c>
      <c r="C262" s="317" t="s">
        <v>161</v>
      </c>
      <c r="D262" s="317" t="s">
        <v>1001</v>
      </c>
      <c r="E262" s="318">
        <v>6250</v>
      </c>
      <c r="F262" s="327" t="s">
        <v>999</v>
      </c>
      <c r="G262" s="317" t="s">
        <v>1000</v>
      </c>
      <c r="H262" s="317" t="s">
        <v>392</v>
      </c>
      <c r="I262" s="317" t="s">
        <v>479</v>
      </c>
      <c r="J262" s="317" t="s">
        <v>479</v>
      </c>
      <c r="K262" s="320">
        <v>5</v>
      </c>
      <c r="L262" s="320">
        <v>10</v>
      </c>
      <c r="M262" s="318">
        <v>62500</v>
      </c>
      <c r="N262" s="320">
        <v>1</v>
      </c>
      <c r="O262" s="320">
        <v>6</v>
      </c>
      <c r="P262" s="318">
        <v>37500</v>
      </c>
      <c r="Q262" s="308">
        <v>1</v>
      </c>
      <c r="R262" s="308">
        <v>12</v>
      </c>
    </row>
    <row r="263" spans="1:18" s="321" customFormat="1" ht="33.75" x14ac:dyDescent="0.25">
      <c r="A263" s="317" t="s">
        <v>471</v>
      </c>
      <c r="B263" s="317" t="s">
        <v>472</v>
      </c>
      <c r="C263" s="317" t="s">
        <v>161</v>
      </c>
      <c r="D263" s="317" t="s">
        <v>1002</v>
      </c>
      <c r="E263" s="318">
        <v>3500</v>
      </c>
      <c r="F263" s="319">
        <v>10064308</v>
      </c>
      <c r="G263" s="317" t="s">
        <v>1003</v>
      </c>
      <c r="H263" s="317" t="s">
        <v>519</v>
      </c>
      <c r="I263" s="317" t="s">
        <v>476</v>
      </c>
      <c r="J263" s="317" t="s">
        <v>476</v>
      </c>
      <c r="K263" s="320">
        <v>6</v>
      </c>
      <c r="L263" s="320">
        <v>12</v>
      </c>
      <c r="M263" s="318">
        <v>42000</v>
      </c>
      <c r="N263" s="320">
        <v>1</v>
      </c>
      <c r="O263" s="320">
        <v>6</v>
      </c>
      <c r="P263" s="318">
        <v>21000</v>
      </c>
      <c r="Q263" s="308">
        <v>1</v>
      </c>
      <c r="R263" s="308">
        <v>12</v>
      </c>
    </row>
    <row r="264" spans="1:18" s="321" customFormat="1" ht="22.5" x14ac:dyDescent="0.25">
      <c r="A264" s="317" t="s">
        <v>471</v>
      </c>
      <c r="B264" s="317" t="s">
        <v>472</v>
      </c>
      <c r="C264" s="317" t="s">
        <v>161</v>
      </c>
      <c r="D264" s="317" t="s">
        <v>542</v>
      </c>
      <c r="E264" s="318">
        <v>5000</v>
      </c>
      <c r="F264" s="322" t="s">
        <v>1004</v>
      </c>
      <c r="G264" s="317" t="s">
        <v>1005</v>
      </c>
      <c r="H264" s="317" t="s">
        <v>810</v>
      </c>
      <c r="I264" s="317" t="s">
        <v>479</v>
      </c>
      <c r="J264" s="317" t="s">
        <v>479</v>
      </c>
      <c r="K264" s="320">
        <v>6</v>
      </c>
      <c r="L264" s="320">
        <v>12</v>
      </c>
      <c r="M264" s="318">
        <v>60000</v>
      </c>
      <c r="N264" s="320">
        <v>1</v>
      </c>
      <c r="O264" s="320">
        <v>6</v>
      </c>
      <c r="P264" s="318">
        <v>30000</v>
      </c>
      <c r="Q264" s="308">
        <v>1</v>
      </c>
      <c r="R264" s="308">
        <v>12</v>
      </c>
    </row>
    <row r="265" spans="1:18" s="321" customFormat="1" ht="22.5" x14ac:dyDescent="0.25">
      <c r="A265" s="317" t="s">
        <v>471</v>
      </c>
      <c r="B265" s="317" t="s">
        <v>472</v>
      </c>
      <c r="C265" s="317" t="s">
        <v>161</v>
      </c>
      <c r="D265" s="317" t="s">
        <v>544</v>
      </c>
      <c r="E265" s="318">
        <v>4000</v>
      </c>
      <c r="F265" s="319">
        <v>42443025</v>
      </c>
      <c r="G265" s="317" t="s">
        <v>1006</v>
      </c>
      <c r="H265" s="317" t="s">
        <v>392</v>
      </c>
      <c r="I265" s="317" t="s">
        <v>479</v>
      </c>
      <c r="J265" s="317" t="s">
        <v>479</v>
      </c>
      <c r="K265" s="320">
        <v>6</v>
      </c>
      <c r="L265" s="320">
        <v>12</v>
      </c>
      <c r="M265" s="318">
        <v>48000</v>
      </c>
      <c r="N265" s="320">
        <v>1</v>
      </c>
      <c r="O265" s="320">
        <v>6</v>
      </c>
      <c r="P265" s="318">
        <v>24000</v>
      </c>
      <c r="Q265" s="308">
        <v>1</v>
      </c>
      <c r="R265" s="308">
        <v>12</v>
      </c>
    </row>
    <row r="266" spans="1:18" s="321" customFormat="1" ht="22.5" x14ac:dyDescent="0.25">
      <c r="A266" s="317" t="s">
        <v>471</v>
      </c>
      <c r="B266" s="317" t="s">
        <v>504</v>
      </c>
      <c r="C266" s="317" t="s">
        <v>161</v>
      </c>
      <c r="D266" s="323" t="s">
        <v>607</v>
      </c>
      <c r="E266" s="324">
        <v>4300</v>
      </c>
      <c r="F266" s="325">
        <v>76974742</v>
      </c>
      <c r="G266" s="320" t="s">
        <v>1007</v>
      </c>
      <c r="H266" s="323" t="s">
        <v>500</v>
      </c>
      <c r="I266" s="323" t="s">
        <v>525</v>
      </c>
      <c r="J266" s="323" t="s">
        <v>525</v>
      </c>
      <c r="K266" s="320">
        <v>1</v>
      </c>
      <c r="L266" s="320">
        <v>2</v>
      </c>
      <c r="M266" s="318">
        <f>+E266*L266</f>
        <v>8600</v>
      </c>
      <c r="N266" s="320">
        <v>1</v>
      </c>
      <c r="O266" s="320">
        <v>6</v>
      </c>
      <c r="P266" s="318">
        <f>+O266*E266</f>
        <v>25800</v>
      </c>
      <c r="Q266" s="308">
        <v>1</v>
      </c>
      <c r="R266" s="308">
        <v>12</v>
      </c>
    </row>
    <row r="267" spans="1:18" s="321" customFormat="1" ht="33.75" x14ac:dyDescent="0.25">
      <c r="A267" s="317" t="s">
        <v>471</v>
      </c>
      <c r="B267" s="317" t="s">
        <v>472</v>
      </c>
      <c r="C267" s="317" t="s">
        <v>161</v>
      </c>
      <c r="D267" s="317" t="s">
        <v>517</v>
      </c>
      <c r="E267" s="318">
        <v>3100</v>
      </c>
      <c r="F267" s="322" t="s">
        <v>1008</v>
      </c>
      <c r="G267" s="317" t="s">
        <v>1009</v>
      </c>
      <c r="H267" s="317" t="s">
        <v>519</v>
      </c>
      <c r="I267" s="317" t="s">
        <v>476</v>
      </c>
      <c r="J267" s="317" t="s">
        <v>476</v>
      </c>
      <c r="K267" s="320">
        <v>6</v>
      </c>
      <c r="L267" s="320">
        <v>12</v>
      </c>
      <c r="M267" s="318">
        <v>37200</v>
      </c>
      <c r="N267" s="320">
        <v>1</v>
      </c>
      <c r="O267" s="320">
        <v>6</v>
      </c>
      <c r="P267" s="318">
        <v>18600</v>
      </c>
      <c r="Q267" s="308">
        <v>1</v>
      </c>
      <c r="R267" s="308">
        <v>12</v>
      </c>
    </row>
    <row r="268" spans="1:18" s="321" customFormat="1" ht="22.5" x14ac:dyDescent="0.25">
      <c r="A268" s="317" t="s">
        <v>471</v>
      </c>
      <c r="B268" s="317" t="s">
        <v>472</v>
      </c>
      <c r="C268" s="317" t="s">
        <v>161</v>
      </c>
      <c r="D268" s="317" t="s">
        <v>510</v>
      </c>
      <c r="E268" s="318">
        <v>3125</v>
      </c>
      <c r="F268" s="319">
        <v>44338934</v>
      </c>
      <c r="G268" s="317" t="s">
        <v>1010</v>
      </c>
      <c r="H268" s="317" t="s">
        <v>527</v>
      </c>
      <c r="I268" s="317" t="s">
        <v>479</v>
      </c>
      <c r="J268" s="317" t="s">
        <v>479</v>
      </c>
      <c r="K268" s="320">
        <v>6</v>
      </c>
      <c r="L268" s="320">
        <v>12</v>
      </c>
      <c r="M268" s="318">
        <v>37500</v>
      </c>
      <c r="N268" s="320">
        <v>1</v>
      </c>
      <c r="O268" s="320">
        <v>1</v>
      </c>
      <c r="P268" s="318">
        <v>3125</v>
      </c>
      <c r="Q268" s="308">
        <v>0</v>
      </c>
      <c r="R268" s="308">
        <v>0</v>
      </c>
    </row>
    <row r="269" spans="1:18" s="321" customFormat="1" ht="22.5" x14ac:dyDescent="0.25">
      <c r="A269" s="317" t="s">
        <v>471</v>
      </c>
      <c r="B269" s="317" t="s">
        <v>472</v>
      </c>
      <c r="C269" s="317" t="s">
        <v>161</v>
      </c>
      <c r="D269" s="317" t="s">
        <v>1011</v>
      </c>
      <c r="E269" s="318">
        <v>2000</v>
      </c>
      <c r="F269" s="319">
        <v>72385649</v>
      </c>
      <c r="G269" s="317" t="s">
        <v>1012</v>
      </c>
      <c r="H269" s="317" t="s">
        <v>1013</v>
      </c>
      <c r="I269" s="317" t="s">
        <v>479</v>
      </c>
      <c r="J269" s="317" t="s">
        <v>479</v>
      </c>
      <c r="K269" s="320">
        <v>1</v>
      </c>
      <c r="L269" s="320">
        <v>6</v>
      </c>
      <c r="M269" s="318">
        <v>12000</v>
      </c>
      <c r="N269" s="320">
        <v>0</v>
      </c>
      <c r="O269" s="320">
        <v>0</v>
      </c>
      <c r="P269" s="318">
        <v>0</v>
      </c>
      <c r="Q269" s="308">
        <v>0</v>
      </c>
      <c r="R269" s="308">
        <v>0</v>
      </c>
    </row>
    <row r="270" spans="1:18" s="321" customFormat="1" ht="22.5" x14ac:dyDescent="0.25">
      <c r="A270" s="317" t="s">
        <v>471</v>
      </c>
      <c r="B270" s="317" t="s">
        <v>472</v>
      </c>
      <c r="C270" s="317" t="s">
        <v>161</v>
      </c>
      <c r="D270" s="317" t="s">
        <v>593</v>
      </c>
      <c r="E270" s="318">
        <v>2200</v>
      </c>
      <c r="F270" s="319">
        <v>15942616</v>
      </c>
      <c r="G270" s="317" t="s">
        <v>1014</v>
      </c>
      <c r="H270" s="317" t="s">
        <v>1015</v>
      </c>
      <c r="I270" s="317" t="s">
        <v>497</v>
      </c>
      <c r="J270" s="317" t="s">
        <v>497</v>
      </c>
      <c r="K270" s="320">
        <v>6</v>
      </c>
      <c r="L270" s="320">
        <v>12</v>
      </c>
      <c r="M270" s="318">
        <v>26400</v>
      </c>
      <c r="N270" s="320">
        <v>1</v>
      </c>
      <c r="O270" s="320">
        <v>6</v>
      </c>
      <c r="P270" s="318">
        <v>13200</v>
      </c>
      <c r="Q270" s="308">
        <v>1</v>
      </c>
      <c r="R270" s="308">
        <v>12</v>
      </c>
    </row>
    <row r="271" spans="1:18" s="321" customFormat="1" ht="22.5" x14ac:dyDescent="0.25">
      <c r="A271" s="317" t="s">
        <v>471</v>
      </c>
      <c r="B271" s="317" t="s">
        <v>472</v>
      </c>
      <c r="C271" s="317" t="s">
        <v>161</v>
      </c>
      <c r="D271" s="317" t="s">
        <v>1016</v>
      </c>
      <c r="E271" s="318">
        <v>5900</v>
      </c>
      <c r="F271" s="322" t="s">
        <v>1017</v>
      </c>
      <c r="G271" s="317" t="s">
        <v>1018</v>
      </c>
      <c r="H271" s="317" t="s">
        <v>822</v>
      </c>
      <c r="I271" s="317" t="s">
        <v>497</v>
      </c>
      <c r="J271" s="317" t="s">
        <v>497</v>
      </c>
      <c r="K271" s="320">
        <v>6</v>
      </c>
      <c r="L271" s="320">
        <v>12</v>
      </c>
      <c r="M271" s="318">
        <v>70800</v>
      </c>
      <c r="N271" s="320">
        <v>1</v>
      </c>
      <c r="O271" s="320">
        <v>6</v>
      </c>
      <c r="P271" s="318">
        <v>35400</v>
      </c>
      <c r="Q271" s="308">
        <v>1</v>
      </c>
      <c r="R271" s="308">
        <v>12</v>
      </c>
    </row>
    <row r="272" spans="1:18" s="321" customFormat="1" ht="22.5" x14ac:dyDescent="0.25">
      <c r="A272" s="317" t="s">
        <v>471</v>
      </c>
      <c r="B272" s="317" t="s">
        <v>472</v>
      </c>
      <c r="C272" s="317" t="s">
        <v>161</v>
      </c>
      <c r="D272" s="317" t="s">
        <v>542</v>
      </c>
      <c r="E272" s="318">
        <v>5000</v>
      </c>
      <c r="F272" s="319">
        <v>40008742</v>
      </c>
      <c r="G272" s="317" t="s">
        <v>1019</v>
      </c>
      <c r="H272" s="317" t="s">
        <v>766</v>
      </c>
      <c r="I272" s="317" t="s">
        <v>479</v>
      </c>
      <c r="J272" s="317" t="s">
        <v>479</v>
      </c>
      <c r="K272" s="320">
        <v>6</v>
      </c>
      <c r="L272" s="320">
        <v>12</v>
      </c>
      <c r="M272" s="318">
        <v>60000</v>
      </c>
      <c r="N272" s="320">
        <v>1</v>
      </c>
      <c r="O272" s="320">
        <v>6</v>
      </c>
      <c r="P272" s="318">
        <v>30000</v>
      </c>
      <c r="Q272" s="308">
        <v>1</v>
      </c>
      <c r="R272" s="308">
        <v>12</v>
      </c>
    </row>
    <row r="273" spans="1:18" s="321" customFormat="1" ht="33.75" x14ac:dyDescent="0.25">
      <c r="A273" s="317" t="s">
        <v>471</v>
      </c>
      <c r="B273" s="317" t="s">
        <v>472</v>
      </c>
      <c r="C273" s="317" t="s">
        <v>161</v>
      </c>
      <c r="D273" s="317" t="s">
        <v>593</v>
      </c>
      <c r="E273" s="318">
        <v>2200</v>
      </c>
      <c r="F273" s="319">
        <v>16763249</v>
      </c>
      <c r="G273" s="317" t="s">
        <v>1020</v>
      </c>
      <c r="H273" s="317" t="s">
        <v>492</v>
      </c>
      <c r="I273" s="317" t="s">
        <v>493</v>
      </c>
      <c r="J273" s="317" t="s">
        <v>493</v>
      </c>
      <c r="K273" s="320">
        <v>6</v>
      </c>
      <c r="L273" s="320">
        <v>12</v>
      </c>
      <c r="M273" s="318">
        <v>26400</v>
      </c>
      <c r="N273" s="320">
        <v>1</v>
      </c>
      <c r="O273" s="320">
        <v>6</v>
      </c>
      <c r="P273" s="318">
        <v>13200</v>
      </c>
      <c r="Q273" s="308">
        <v>1</v>
      </c>
      <c r="R273" s="308">
        <v>12</v>
      </c>
    </row>
    <row r="274" spans="1:18" s="321" customFormat="1" ht="22.5" x14ac:dyDescent="0.25">
      <c r="A274" s="317" t="s">
        <v>471</v>
      </c>
      <c r="B274" s="317" t="s">
        <v>472</v>
      </c>
      <c r="C274" s="317" t="s">
        <v>161</v>
      </c>
      <c r="D274" s="317" t="s">
        <v>498</v>
      </c>
      <c r="E274" s="318">
        <v>5100</v>
      </c>
      <c r="F274" s="322" t="s">
        <v>1021</v>
      </c>
      <c r="G274" s="317" t="s">
        <v>1022</v>
      </c>
      <c r="H274" s="317" t="s">
        <v>451</v>
      </c>
      <c r="I274" s="317" t="s">
        <v>479</v>
      </c>
      <c r="J274" s="317" t="s">
        <v>479</v>
      </c>
      <c r="K274" s="320">
        <v>6</v>
      </c>
      <c r="L274" s="320">
        <v>12</v>
      </c>
      <c r="M274" s="318">
        <v>61200</v>
      </c>
      <c r="N274" s="320">
        <v>1</v>
      </c>
      <c r="O274" s="320">
        <v>6</v>
      </c>
      <c r="P274" s="318">
        <v>30600</v>
      </c>
      <c r="Q274" s="308">
        <v>1</v>
      </c>
      <c r="R274" s="308">
        <v>12</v>
      </c>
    </row>
    <row r="275" spans="1:18" s="321" customFormat="1" ht="22.5" x14ac:dyDescent="0.25">
      <c r="A275" s="317" t="s">
        <v>471</v>
      </c>
      <c r="B275" s="317" t="s">
        <v>472</v>
      </c>
      <c r="C275" s="317" t="s">
        <v>161</v>
      </c>
      <c r="D275" s="317" t="s">
        <v>477</v>
      </c>
      <c r="E275" s="318">
        <v>3125</v>
      </c>
      <c r="F275" s="326">
        <v>44077413</v>
      </c>
      <c r="G275" s="317" t="s">
        <v>1023</v>
      </c>
      <c r="H275" s="317" t="s">
        <v>392</v>
      </c>
      <c r="I275" s="317" t="s">
        <v>479</v>
      </c>
      <c r="J275" s="317" t="s">
        <v>479</v>
      </c>
      <c r="K275" s="320">
        <v>6</v>
      </c>
      <c r="L275" s="320">
        <v>12</v>
      </c>
      <c r="M275" s="318">
        <v>37500</v>
      </c>
      <c r="N275" s="320">
        <v>1</v>
      </c>
      <c r="O275" s="320">
        <v>6</v>
      </c>
      <c r="P275" s="318">
        <v>18750</v>
      </c>
      <c r="Q275" s="308">
        <v>1</v>
      </c>
      <c r="R275" s="308">
        <v>12</v>
      </c>
    </row>
    <row r="276" spans="1:18" s="321" customFormat="1" ht="22.5" x14ac:dyDescent="0.25">
      <c r="A276" s="317" t="s">
        <v>471</v>
      </c>
      <c r="B276" s="317" t="s">
        <v>472</v>
      </c>
      <c r="C276" s="317" t="s">
        <v>161</v>
      </c>
      <c r="D276" s="317" t="s">
        <v>1024</v>
      </c>
      <c r="E276" s="318">
        <v>2500</v>
      </c>
      <c r="F276" s="322" t="s">
        <v>1025</v>
      </c>
      <c r="G276" s="317" t="s">
        <v>1026</v>
      </c>
      <c r="H276" s="317" t="s">
        <v>1027</v>
      </c>
      <c r="I276" s="317" t="s">
        <v>479</v>
      </c>
      <c r="J276" s="317" t="s">
        <v>479</v>
      </c>
      <c r="K276" s="320">
        <v>6</v>
      </c>
      <c r="L276" s="320">
        <v>12</v>
      </c>
      <c r="M276" s="318">
        <v>30000</v>
      </c>
      <c r="N276" s="320">
        <v>1</v>
      </c>
      <c r="O276" s="320">
        <v>6</v>
      </c>
      <c r="P276" s="318">
        <v>15000</v>
      </c>
      <c r="Q276" s="308">
        <v>1</v>
      </c>
      <c r="R276" s="308">
        <v>12</v>
      </c>
    </row>
    <row r="277" spans="1:18" s="321" customFormat="1" ht="22.5" x14ac:dyDescent="0.25">
      <c r="A277" s="317" t="s">
        <v>471</v>
      </c>
      <c r="B277" s="317" t="s">
        <v>472</v>
      </c>
      <c r="C277" s="317" t="s">
        <v>161</v>
      </c>
      <c r="D277" s="317" t="s">
        <v>1028</v>
      </c>
      <c r="E277" s="318">
        <v>5000</v>
      </c>
      <c r="F277" s="319">
        <v>45015576</v>
      </c>
      <c r="G277" s="317" t="s">
        <v>1029</v>
      </c>
      <c r="H277" s="317" t="s">
        <v>1030</v>
      </c>
      <c r="I277" s="317" t="s">
        <v>479</v>
      </c>
      <c r="J277" s="317" t="s">
        <v>479</v>
      </c>
      <c r="K277" s="320">
        <v>6</v>
      </c>
      <c r="L277" s="320">
        <v>12</v>
      </c>
      <c r="M277" s="318">
        <v>60000</v>
      </c>
      <c r="N277" s="320">
        <v>1</v>
      </c>
      <c r="O277" s="320">
        <v>6</v>
      </c>
      <c r="P277" s="318">
        <v>30000</v>
      </c>
      <c r="Q277" s="308">
        <v>1</v>
      </c>
      <c r="R277" s="308">
        <v>12</v>
      </c>
    </row>
    <row r="278" spans="1:18" s="321" customFormat="1" ht="22.5" x14ac:dyDescent="0.25">
      <c r="A278" s="317" t="s">
        <v>471</v>
      </c>
      <c r="B278" s="317" t="s">
        <v>472</v>
      </c>
      <c r="C278" s="317" t="s">
        <v>161</v>
      </c>
      <c r="D278" s="317" t="s">
        <v>1031</v>
      </c>
      <c r="E278" s="318">
        <v>2200</v>
      </c>
      <c r="F278" s="335">
        <v>41002281</v>
      </c>
      <c r="G278" s="317" t="s">
        <v>1032</v>
      </c>
      <c r="H278" s="317" t="s">
        <v>1033</v>
      </c>
      <c r="I278" s="317" t="s">
        <v>479</v>
      </c>
      <c r="J278" s="317" t="s">
        <v>479</v>
      </c>
      <c r="K278" s="320">
        <v>1</v>
      </c>
      <c r="L278" s="320">
        <v>3</v>
      </c>
      <c r="M278" s="318">
        <v>6600</v>
      </c>
      <c r="N278" s="320">
        <v>1</v>
      </c>
      <c r="O278" s="320">
        <v>6</v>
      </c>
      <c r="P278" s="318">
        <v>13200</v>
      </c>
      <c r="Q278" s="308">
        <v>1</v>
      </c>
      <c r="R278" s="308">
        <v>12</v>
      </c>
    </row>
    <row r="279" spans="1:18" s="321" customFormat="1" ht="22.5" x14ac:dyDescent="0.25">
      <c r="A279" s="317" t="s">
        <v>471</v>
      </c>
      <c r="B279" s="317" t="s">
        <v>472</v>
      </c>
      <c r="C279" s="317" t="s">
        <v>161</v>
      </c>
      <c r="D279" s="317" t="s">
        <v>542</v>
      </c>
      <c r="E279" s="318">
        <v>4500</v>
      </c>
      <c r="F279" s="319">
        <v>42523500</v>
      </c>
      <c r="G279" s="317" t="s">
        <v>1034</v>
      </c>
      <c r="H279" s="317" t="s">
        <v>503</v>
      </c>
      <c r="I279" s="317" t="s">
        <v>479</v>
      </c>
      <c r="J279" s="317" t="s">
        <v>479</v>
      </c>
      <c r="K279" s="320">
        <v>6</v>
      </c>
      <c r="L279" s="320">
        <v>12</v>
      </c>
      <c r="M279" s="318">
        <v>54000</v>
      </c>
      <c r="N279" s="320">
        <v>1</v>
      </c>
      <c r="O279" s="320">
        <v>6</v>
      </c>
      <c r="P279" s="318">
        <v>27000</v>
      </c>
      <c r="Q279" s="308">
        <v>1</v>
      </c>
      <c r="R279" s="308">
        <v>12</v>
      </c>
    </row>
    <row r="280" spans="1:18" s="321" customFormat="1" ht="22.5" x14ac:dyDescent="0.25">
      <c r="A280" s="317" t="s">
        <v>471</v>
      </c>
      <c r="B280" s="317" t="s">
        <v>472</v>
      </c>
      <c r="C280" s="317" t="s">
        <v>161</v>
      </c>
      <c r="D280" s="317" t="s">
        <v>517</v>
      </c>
      <c r="E280" s="318">
        <v>3125</v>
      </c>
      <c r="F280" s="322" t="s">
        <v>1035</v>
      </c>
      <c r="G280" s="317" t="s">
        <v>1036</v>
      </c>
      <c r="H280" s="317" t="s">
        <v>1037</v>
      </c>
      <c r="I280" s="317" t="s">
        <v>497</v>
      </c>
      <c r="J280" s="317" t="s">
        <v>497</v>
      </c>
      <c r="K280" s="320">
        <v>1</v>
      </c>
      <c r="L280" s="320">
        <v>1</v>
      </c>
      <c r="M280" s="318">
        <f>+L280*E280</f>
        <v>3125</v>
      </c>
      <c r="N280" s="320">
        <v>0</v>
      </c>
      <c r="O280" s="320">
        <v>0</v>
      </c>
      <c r="P280" s="318">
        <v>0</v>
      </c>
      <c r="Q280" s="308">
        <v>0</v>
      </c>
      <c r="R280" s="308">
        <v>0</v>
      </c>
    </row>
    <row r="281" spans="1:18" s="321" customFormat="1" ht="22.5" x14ac:dyDescent="0.25">
      <c r="A281" s="317" t="s">
        <v>471</v>
      </c>
      <c r="B281" s="317" t="s">
        <v>472</v>
      </c>
      <c r="C281" s="317" t="s">
        <v>161</v>
      </c>
      <c r="D281" s="317" t="s">
        <v>534</v>
      </c>
      <c r="E281" s="318">
        <v>4100</v>
      </c>
      <c r="F281" s="322" t="s">
        <v>1035</v>
      </c>
      <c r="G281" s="317" t="s">
        <v>1036</v>
      </c>
      <c r="H281" s="317" t="s">
        <v>1037</v>
      </c>
      <c r="I281" s="317" t="s">
        <v>497</v>
      </c>
      <c r="J281" s="317" t="s">
        <v>497</v>
      </c>
      <c r="K281" s="320">
        <v>1</v>
      </c>
      <c r="L281" s="320">
        <v>11</v>
      </c>
      <c r="M281" s="318">
        <f>+L281*E281</f>
        <v>45100</v>
      </c>
      <c r="N281" s="320">
        <v>1</v>
      </c>
      <c r="O281" s="320">
        <v>6</v>
      </c>
      <c r="P281" s="317">
        <f>+E281*O281</f>
        <v>24600</v>
      </c>
      <c r="Q281" s="308">
        <v>1</v>
      </c>
      <c r="R281" s="308">
        <v>12</v>
      </c>
    </row>
    <row r="282" spans="1:18" s="321" customFormat="1" ht="22.5" x14ac:dyDescent="0.25">
      <c r="A282" s="317" t="s">
        <v>471</v>
      </c>
      <c r="B282" s="317" t="s">
        <v>472</v>
      </c>
      <c r="C282" s="317" t="s">
        <v>161</v>
      </c>
      <c r="D282" s="317" t="s">
        <v>477</v>
      </c>
      <c r="E282" s="318">
        <v>5000</v>
      </c>
      <c r="F282" s="322" t="s">
        <v>1038</v>
      </c>
      <c r="G282" s="317" t="s">
        <v>1039</v>
      </c>
      <c r="H282" s="317" t="s">
        <v>392</v>
      </c>
      <c r="I282" s="317" t="s">
        <v>479</v>
      </c>
      <c r="J282" s="317" t="s">
        <v>479</v>
      </c>
      <c r="K282" s="320">
        <v>6</v>
      </c>
      <c r="L282" s="320">
        <v>12</v>
      </c>
      <c r="M282" s="318">
        <v>60000</v>
      </c>
      <c r="N282" s="320">
        <v>1</v>
      </c>
      <c r="O282" s="320">
        <v>6</v>
      </c>
      <c r="P282" s="318">
        <v>30000</v>
      </c>
      <c r="Q282" s="308">
        <v>1</v>
      </c>
      <c r="R282" s="308">
        <v>12</v>
      </c>
    </row>
    <row r="283" spans="1:18" s="321" customFormat="1" ht="22.5" x14ac:dyDescent="0.25">
      <c r="A283" s="317" t="s">
        <v>471</v>
      </c>
      <c r="B283" s="317" t="s">
        <v>472</v>
      </c>
      <c r="C283" s="317" t="s">
        <v>161</v>
      </c>
      <c r="D283" s="317" t="s">
        <v>1040</v>
      </c>
      <c r="E283" s="318">
        <v>8000</v>
      </c>
      <c r="F283" s="322" t="s">
        <v>1041</v>
      </c>
      <c r="G283" s="317" t="s">
        <v>1042</v>
      </c>
      <c r="H283" s="317" t="s">
        <v>659</v>
      </c>
      <c r="I283" s="317" t="s">
        <v>479</v>
      </c>
      <c r="J283" s="317" t="s">
        <v>479</v>
      </c>
      <c r="K283" s="320">
        <v>6</v>
      </c>
      <c r="L283" s="320">
        <v>12</v>
      </c>
      <c r="M283" s="318">
        <v>96000</v>
      </c>
      <c r="N283" s="320">
        <v>1</v>
      </c>
      <c r="O283" s="320">
        <v>6</v>
      </c>
      <c r="P283" s="318">
        <v>48000</v>
      </c>
      <c r="Q283" s="308">
        <v>1</v>
      </c>
      <c r="R283" s="308">
        <v>12</v>
      </c>
    </row>
    <row r="284" spans="1:18" s="321" customFormat="1" ht="22.5" x14ac:dyDescent="0.25">
      <c r="A284" s="317" t="s">
        <v>471</v>
      </c>
      <c r="B284" s="317" t="s">
        <v>472</v>
      </c>
      <c r="C284" s="317" t="s">
        <v>161</v>
      </c>
      <c r="D284" s="317" t="s">
        <v>1043</v>
      </c>
      <c r="E284" s="318">
        <v>4000</v>
      </c>
      <c r="F284" s="319">
        <v>41239783</v>
      </c>
      <c r="G284" s="317" t="s">
        <v>1044</v>
      </c>
      <c r="H284" s="317" t="s">
        <v>1045</v>
      </c>
      <c r="I284" s="317" t="s">
        <v>479</v>
      </c>
      <c r="J284" s="317" t="s">
        <v>479</v>
      </c>
      <c r="K284" s="320">
        <v>6</v>
      </c>
      <c r="L284" s="320">
        <v>12</v>
      </c>
      <c r="M284" s="318">
        <v>48000</v>
      </c>
      <c r="N284" s="320">
        <v>1</v>
      </c>
      <c r="O284" s="320">
        <v>6</v>
      </c>
      <c r="P284" s="318">
        <v>24000</v>
      </c>
      <c r="Q284" s="308">
        <v>1</v>
      </c>
      <c r="R284" s="308">
        <v>12</v>
      </c>
    </row>
    <row r="285" spans="1:18" s="321" customFormat="1" ht="22.5" x14ac:dyDescent="0.25">
      <c r="A285" s="317" t="s">
        <v>471</v>
      </c>
      <c r="B285" s="317" t="s">
        <v>472</v>
      </c>
      <c r="C285" s="317" t="s">
        <v>161</v>
      </c>
      <c r="D285" s="317" t="s">
        <v>508</v>
      </c>
      <c r="E285" s="318">
        <v>3000</v>
      </c>
      <c r="F285" s="322" t="s">
        <v>1046</v>
      </c>
      <c r="G285" s="317" t="s">
        <v>1047</v>
      </c>
      <c r="H285" s="317" t="s">
        <v>683</v>
      </c>
      <c r="I285" s="317" t="s">
        <v>493</v>
      </c>
      <c r="J285" s="317" t="s">
        <v>493</v>
      </c>
      <c r="K285" s="320">
        <v>6</v>
      </c>
      <c r="L285" s="320">
        <v>12</v>
      </c>
      <c r="M285" s="318">
        <v>36000</v>
      </c>
      <c r="N285" s="320">
        <v>1</v>
      </c>
      <c r="O285" s="320">
        <v>6</v>
      </c>
      <c r="P285" s="318">
        <v>18000</v>
      </c>
      <c r="Q285" s="308">
        <v>1</v>
      </c>
      <c r="R285" s="308">
        <v>12</v>
      </c>
    </row>
    <row r="286" spans="1:18" s="321" customFormat="1" ht="22.5" x14ac:dyDescent="0.25">
      <c r="A286" s="317" t="s">
        <v>471</v>
      </c>
      <c r="B286" s="317" t="s">
        <v>472</v>
      </c>
      <c r="C286" s="317" t="s">
        <v>161</v>
      </c>
      <c r="D286" s="317" t="s">
        <v>763</v>
      </c>
      <c r="E286" s="318">
        <v>3500</v>
      </c>
      <c r="F286" s="326">
        <v>40832966</v>
      </c>
      <c r="G286" s="317" t="s">
        <v>1048</v>
      </c>
      <c r="H286" s="317" t="s">
        <v>503</v>
      </c>
      <c r="I286" s="317" t="s">
        <v>479</v>
      </c>
      <c r="J286" s="317" t="s">
        <v>479</v>
      </c>
      <c r="K286" s="320">
        <v>6</v>
      </c>
      <c r="L286" s="320">
        <v>12</v>
      </c>
      <c r="M286" s="318">
        <v>42000</v>
      </c>
      <c r="N286" s="320">
        <v>1</v>
      </c>
      <c r="O286" s="320">
        <v>6</v>
      </c>
      <c r="P286" s="318">
        <v>21000</v>
      </c>
      <c r="Q286" s="308">
        <v>1</v>
      </c>
      <c r="R286" s="308">
        <v>12</v>
      </c>
    </row>
    <row r="287" spans="1:18" s="321" customFormat="1" ht="22.5" x14ac:dyDescent="0.25">
      <c r="A287" s="317" t="s">
        <v>471</v>
      </c>
      <c r="B287" s="317" t="s">
        <v>472</v>
      </c>
      <c r="C287" s="317" t="s">
        <v>161</v>
      </c>
      <c r="D287" s="317" t="s">
        <v>617</v>
      </c>
      <c r="E287" s="318">
        <v>2400</v>
      </c>
      <c r="F287" s="319">
        <v>10714742</v>
      </c>
      <c r="G287" s="317" t="s">
        <v>1049</v>
      </c>
      <c r="H287" s="317" t="s">
        <v>492</v>
      </c>
      <c r="I287" s="317" t="s">
        <v>493</v>
      </c>
      <c r="J287" s="317" t="s">
        <v>493</v>
      </c>
      <c r="K287" s="320">
        <v>6</v>
      </c>
      <c r="L287" s="320">
        <v>12</v>
      </c>
      <c r="M287" s="318">
        <v>28800</v>
      </c>
      <c r="N287" s="320">
        <v>1</v>
      </c>
      <c r="O287" s="320">
        <v>6</v>
      </c>
      <c r="P287" s="318">
        <v>14400</v>
      </c>
      <c r="Q287" s="308">
        <v>1</v>
      </c>
      <c r="R287" s="308">
        <v>12</v>
      </c>
    </row>
    <row r="288" spans="1:18" s="321" customFormat="1" ht="22.5" x14ac:dyDescent="0.25">
      <c r="A288" s="317" t="s">
        <v>471</v>
      </c>
      <c r="B288" s="317" t="s">
        <v>472</v>
      </c>
      <c r="C288" s="317" t="s">
        <v>161</v>
      </c>
      <c r="D288" s="317" t="s">
        <v>517</v>
      </c>
      <c r="E288" s="318">
        <v>2800</v>
      </c>
      <c r="F288" s="319">
        <v>10538626</v>
      </c>
      <c r="G288" s="317" t="s">
        <v>1050</v>
      </c>
      <c r="H288" s="317" t="s">
        <v>1051</v>
      </c>
      <c r="I288" s="317" t="s">
        <v>476</v>
      </c>
      <c r="J288" s="317" t="s">
        <v>476</v>
      </c>
      <c r="K288" s="320">
        <v>6</v>
      </c>
      <c r="L288" s="320">
        <v>12</v>
      </c>
      <c r="M288" s="318">
        <v>33600</v>
      </c>
      <c r="N288" s="320">
        <v>1</v>
      </c>
      <c r="O288" s="320">
        <v>6</v>
      </c>
      <c r="P288" s="318">
        <v>16800</v>
      </c>
      <c r="Q288" s="308">
        <v>1</v>
      </c>
      <c r="R288" s="308">
        <v>12</v>
      </c>
    </row>
    <row r="289" spans="1:18" s="321" customFormat="1" ht="33.75" x14ac:dyDescent="0.25">
      <c r="A289" s="317" t="s">
        <v>471</v>
      </c>
      <c r="B289" s="317" t="s">
        <v>472</v>
      </c>
      <c r="C289" s="317" t="s">
        <v>161</v>
      </c>
      <c r="D289" s="317" t="s">
        <v>1052</v>
      </c>
      <c r="E289" s="318">
        <v>7812.5</v>
      </c>
      <c r="F289" s="322" t="s">
        <v>1053</v>
      </c>
      <c r="G289" s="317" t="s">
        <v>1054</v>
      </c>
      <c r="H289" s="317" t="s">
        <v>982</v>
      </c>
      <c r="I289" s="317" t="s">
        <v>479</v>
      </c>
      <c r="J289" s="317" t="s">
        <v>479</v>
      </c>
      <c r="K289" s="320">
        <v>6</v>
      </c>
      <c r="L289" s="320">
        <v>12</v>
      </c>
      <c r="M289" s="318">
        <v>93750</v>
      </c>
      <c r="N289" s="320">
        <v>1</v>
      </c>
      <c r="O289" s="320">
        <v>6</v>
      </c>
      <c r="P289" s="318">
        <v>46875</v>
      </c>
      <c r="Q289" s="308">
        <v>1</v>
      </c>
      <c r="R289" s="308">
        <v>12</v>
      </c>
    </row>
    <row r="290" spans="1:18" s="321" customFormat="1" ht="22.5" x14ac:dyDescent="0.25">
      <c r="A290" s="317" t="s">
        <v>471</v>
      </c>
      <c r="B290" s="317" t="s">
        <v>472</v>
      </c>
      <c r="C290" s="317" t="s">
        <v>161</v>
      </c>
      <c r="D290" s="317" t="s">
        <v>477</v>
      </c>
      <c r="E290" s="318">
        <v>6250</v>
      </c>
      <c r="F290" s="319">
        <v>45969276</v>
      </c>
      <c r="G290" s="317" t="s">
        <v>1055</v>
      </c>
      <c r="H290" s="317" t="s">
        <v>392</v>
      </c>
      <c r="I290" s="317" t="s">
        <v>479</v>
      </c>
      <c r="J290" s="317" t="s">
        <v>479</v>
      </c>
      <c r="K290" s="320">
        <v>6</v>
      </c>
      <c r="L290" s="320">
        <v>12</v>
      </c>
      <c r="M290" s="318">
        <v>75000</v>
      </c>
      <c r="N290" s="320">
        <v>1</v>
      </c>
      <c r="O290" s="320">
        <v>6</v>
      </c>
      <c r="P290" s="318">
        <v>37500</v>
      </c>
      <c r="Q290" s="308">
        <v>1</v>
      </c>
      <c r="R290" s="308">
        <v>12</v>
      </c>
    </row>
    <row r="291" spans="1:18" s="321" customFormat="1" ht="33.75" x14ac:dyDescent="0.25">
      <c r="A291" s="317" t="s">
        <v>471</v>
      </c>
      <c r="B291" s="317" t="s">
        <v>472</v>
      </c>
      <c r="C291" s="317" t="s">
        <v>161</v>
      </c>
      <c r="D291" s="317" t="s">
        <v>1056</v>
      </c>
      <c r="E291" s="318">
        <v>9000</v>
      </c>
      <c r="F291" s="327" t="s">
        <v>1057</v>
      </c>
      <c r="G291" s="317" t="s">
        <v>1058</v>
      </c>
      <c r="H291" s="317" t="s">
        <v>1059</v>
      </c>
      <c r="I291" s="317" t="s">
        <v>479</v>
      </c>
      <c r="J291" s="317" t="s">
        <v>479</v>
      </c>
      <c r="K291" s="320">
        <v>6</v>
      </c>
      <c r="L291" s="320">
        <v>12</v>
      </c>
      <c r="M291" s="318">
        <v>108000</v>
      </c>
      <c r="N291" s="320">
        <v>1</v>
      </c>
      <c r="O291" s="320">
        <v>6</v>
      </c>
      <c r="P291" s="318">
        <v>54000</v>
      </c>
      <c r="Q291" s="308">
        <v>1</v>
      </c>
      <c r="R291" s="308">
        <v>12</v>
      </c>
    </row>
    <row r="292" spans="1:18" s="321" customFormat="1" ht="22.5" x14ac:dyDescent="0.25">
      <c r="A292" s="317" t="s">
        <v>471</v>
      </c>
      <c r="B292" s="317" t="s">
        <v>472</v>
      </c>
      <c r="C292" s="317" t="s">
        <v>161</v>
      </c>
      <c r="D292" s="317" t="s">
        <v>573</v>
      </c>
      <c r="E292" s="318">
        <v>3125</v>
      </c>
      <c r="F292" s="319">
        <v>16018621</v>
      </c>
      <c r="G292" s="317" t="s">
        <v>1060</v>
      </c>
      <c r="H292" s="317" t="s">
        <v>1061</v>
      </c>
      <c r="I292" s="317" t="s">
        <v>497</v>
      </c>
      <c r="J292" s="317" t="s">
        <v>497</v>
      </c>
      <c r="K292" s="320">
        <v>6</v>
      </c>
      <c r="L292" s="320">
        <v>12</v>
      </c>
      <c r="M292" s="318">
        <v>37500</v>
      </c>
      <c r="N292" s="320">
        <v>1</v>
      </c>
      <c r="O292" s="320">
        <v>6</v>
      </c>
      <c r="P292" s="318">
        <v>18750</v>
      </c>
      <c r="Q292" s="308">
        <v>1</v>
      </c>
      <c r="R292" s="308">
        <v>12</v>
      </c>
    </row>
    <row r="293" spans="1:18" s="321" customFormat="1" ht="22.5" x14ac:dyDescent="0.25">
      <c r="A293" s="317" t="s">
        <v>471</v>
      </c>
      <c r="B293" s="317" t="s">
        <v>472</v>
      </c>
      <c r="C293" s="317" t="s">
        <v>161</v>
      </c>
      <c r="D293" s="317" t="s">
        <v>593</v>
      </c>
      <c r="E293" s="318">
        <v>2800</v>
      </c>
      <c r="F293" s="322" t="s">
        <v>1062</v>
      </c>
      <c r="G293" s="317" t="s">
        <v>1063</v>
      </c>
      <c r="H293" s="317" t="s">
        <v>492</v>
      </c>
      <c r="I293" s="317" t="s">
        <v>493</v>
      </c>
      <c r="J293" s="317" t="s">
        <v>493</v>
      </c>
      <c r="K293" s="320">
        <v>6</v>
      </c>
      <c r="L293" s="320">
        <v>12</v>
      </c>
      <c r="M293" s="318">
        <v>33600</v>
      </c>
      <c r="N293" s="320">
        <v>1</v>
      </c>
      <c r="O293" s="320">
        <v>6</v>
      </c>
      <c r="P293" s="318">
        <v>16800</v>
      </c>
      <c r="Q293" s="308">
        <v>1</v>
      </c>
      <c r="R293" s="308">
        <v>12</v>
      </c>
    </row>
    <row r="294" spans="1:18" s="321" customFormat="1" ht="33.75" x14ac:dyDescent="0.25">
      <c r="A294" s="317" t="s">
        <v>471</v>
      </c>
      <c r="B294" s="317" t="s">
        <v>472</v>
      </c>
      <c r="C294" s="317" t="s">
        <v>161</v>
      </c>
      <c r="D294" s="317" t="s">
        <v>1064</v>
      </c>
      <c r="E294" s="318">
        <v>5400</v>
      </c>
      <c r="F294" s="319">
        <v>40758557</v>
      </c>
      <c r="G294" s="317" t="s">
        <v>1065</v>
      </c>
      <c r="H294" s="317" t="s">
        <v>1066</v>
      </c>
      <c r="I294" s="317" t="s">
        <v>479</v>
      </c>
      <c r="J294" s="317" t="s">
        <v>479</v>
      </c>
      <c r="K294" s="320">
        <v>6</v>
      </c>
      <c r="L294" s="320">
        <v>12</v>
      </c>
      <c r="M294" s="318">
        <v>64800</v>
      </c>
      <c r="N294" s="320">
        <v>1</v>
      </c>
      <c r="O294" s="320">
        <v>6</v>
      </c>
      <c r="P294" s="318">
        <v>32400</v>
      </c>
      <c r="Q294" s="308">
        <v>1</v>
      </c>
      <c r="R294" s="308">
        <v>12</v>
      </c>
    </row>
    <row r="295" spans="1:18" s="321" customFormat="1" ht="22.5" x14ac:dyDescent="0.25">
      <c r="A295" s="317" t="s">
        <v>471</v>
      </c>
      <c r="B295" s="317" t="s">
        <v>472</v>
      </c>
      <c r="C295" s="317" t="s">
        <v>161</v>
      </c>
      <c r="D295" s="317" t="s">
        <v>1067</v>
      </c>
      <c r="E295" s="318">
        <v>3500</v>
      </c>
      <c r="F295" s="319">
        <v>10356165</v>
      </c>
      <c r="G295" s="317" t="s">
        <v>1068</v>
      </c>
      <c r="H295" s="317" t="s">
        <v>1069</v>
      </c>
      <c r="I295" s="317" t="s">
        <v>479</v>
      </c>
      <c r="J295" s="317" t="s">
        <v>479</v>
      </c>
      <c r="K295" s="320">
        <v>6</v>
      </c>
      <c r="L295" s="320">
        <v>12</v>
      </c>
      <c r="M295" s="318">
        <v>42000</v>
      </c>
      <c r="N295" s="320">
        <v>1</v>
      </c>
      <c r="O295" s="320">
        <v>6</v>
      </c>
      <c r="P295" s="318">
        <v>21000</v>
      </c>
      <c r="Q295" s="308">
        <v>1</v>
      </c>
      <c r="R295" s="308">
        <v>12</v>
      </c>
    </row>
    <row r="296" spans="1:18" s="321" customFormat="1" ht="33.75" x14ac:dyDescent="0.25">
      <c r="A296" s="317" t="s">
        <v>471</v>
      </c>
      <c r="B296" s="317" t="s">
        <v>472</v>
      </c>
      <c r="C296" s="317" t="s">
        <v>161</v>
      </c>
      <c r="D296" s="317" t="s">
        <v>477</v>
      </c>
      <c r="E296" s="318">
        <v>3125</v>
      </c>
      <c r="F296" s="319">
        <v>70242028</v>
      </c>
      <c r="G296" s="317" t="s">
        <v>1070</v>
      </c>
      <c r="H296" s="317" t="s">
        <v>392</v>
      </c>
      <c r="I296" s="317" t="s">
        <v>479</v>
      </c>
      <c r="J296" s="317" t="s">
        <v>479</v>
      </c>
      <c r="K296" s="320">
        <v>6</v>
      </c>
      <c r="L296" s="320">
        <v>12</v>
      </c>
      <c r="M296" s="318">
        <v>37500</v>
      </c>
      <c r="N296" s="320">
        <v>1</v>
      </c>
      <c r="O296" s="320">
        <v>6</v>
      </c>
      <c r="P296" s="318">
        <v>18750</v>
      </c>
      <c r="Q296" s="308">
        <v>1</v>
      </c>
      <c r="R296" s="308">
        <v>12</v>
      </c>
    </row>
    <row r="297" spans="1:18" s="321" customFormat="1" ht="22.5" x14ac:dyDescent="0.25">
      <c r="A297" s="317" t="s">
        <v>471</v>
      </c>
      <c r="B297" s="317" t="s">
        <v>472</v>
      </c>
      <c r="C297" s="317" t="s">
        <v>161</v>
      </c>
      <c r="D297" s="317" t="s">
        <v>573</v>
      </c>
      <c r="E297" s="318">
        <v>3500</v>
      </c>
      <c r="F297" s="322" t="s">
        <v>1071</v>
      </c>
      <c r="G297" s="317" t="s">
        <v>1072</v>
      </c>
      <c r="H297" s="317" t="s">
        <v>882</v>
      </c>
      <c r="I297" s="317" t="s">
        <v>497</v>
      </c>
      <c r="J297" s="317" t="s">
        <v>497</v>
      </c>
      <c r="K297" s="320">
        <v>6</v>
      </c>
      <c r="L297" s="320">
        <v>12</v>
      </c>
      <c r="M297" s="318">
        <v>42000</v>
      </c>
      <c r="N297" s="320">
        <v>1</v>
      </c>
      <c r="O297" s="320">
        <v>6</v>
      </c>
      <c r="P297" s="318">
        <v>21000</v>
      </c>
      <c r="Q297" s="308">
        <v>1</v>
      </c>
      <c r="R297" s="308">
        <v>12</v>
      </c>
    </row>
    <row r="298" spans="1:18" s="321" customFormat="1" ht="22.5" x14ac:dyDescent="0.25">
      <c r="A298" s="317" t="s">
        <v>471</v>
      </c>
      <c r="B298" s="317" t="s">
        <v>472</v>
      </c>
      <c r="C298" s="317" t="s">
        <v>161</v>
      </c>
      <c r="D298" s="317" t="s">
        <v>652</v>
      </c>
      <c r="E298" s="318">
        <v>4900</v>
      </c>
      <c r="F298" s="326">
        <v>73613483</v>
      </c>
      <c r="G298" s="317" t="s">
        <v>1073</v>
      </c>
      <c r="H298" s="317" t="s">
        <v>652</v>
      </c>
      <c r="I298" s="317" t="s">
        <v>479</v>
      </c>
      <c r="J298" s="317" t="s">
        <v>479</v>
      </c>
      <c r="K298" s="320">
        <v>1</v>
      </c>
      <c r="L298" s="320">
        <v>1</v>
      </c>
      <c r="M298" s="318">
        <v>4900</v>
      </c>
      <c r="N298" s="320">
        <v>1</v>
      </c>
      <c r="O298" s="320">
        <v>6</v>
      </c>
      <c r="P298" s="318">
        <v>29400</v>
      </c>
      <c r="Q298" s="308">
        <v>1</v>
      </c>
      <c r="R298" s="308">
        <v>12</v>
      </c>
    </row>
    <row r="299" spans="1:18" s="321" customFormat="1" ht="22.5" x14ac:dyDescent="0.25">
      <c r="A299" s="317" t="s">
        <v>471</v>
      </c>
      <c r="B299" s="317" t="s">
        <v>472</v>
      </c>
      <c r="C299" s="317" t="s">
        <v>161</v>
      </c>
      <c r="D299" s="317" t="s">
        <v>691</v>
      </c>
      <c r="E299" s="318">
        <v>2200</v>
      </c>
      <c r="F299" s="319">
        <v>60804383</v>
      </c>
      <c r="G299" s="317" t="s">
        <v>1074</v>
      </c>
      <c r="H299" s="317" t="s">
        <v>766</v>
      </c>
      <c r="I299" s="317" t="s">
        <v>479</v>
      </c>
      <c r="J299" s="317" t="s">
        <v>479</v>
      </c>
      <c r="K299" s="320">
        <v>6</v>
      </c>
      <c r="L299" s="320">
        <v>12</v>
      </c>
      <c r="M299" s="318">
        <v>26400</v>
      </c>
      <c r="N299" s="320">
        <v>1</v>
      </c>
      <c r="O299" s="320">
        <v>6</v>
      </c>
      <c r="P299" s="318">
        <v>13200</v>
      </c>
      <c r="Q299" s="308">
        <v>1</v>
      </c>
      <c r="R299" s="308">
        <v>12</v>
      </c>
    </row>
    <row r="300" spans="1:18" s="321" customFormat="1" ht="22.5" x14ac:dyDescent="0.25">
      <c r="A300" s="317" t="s">
        <v>471</v>
      </c>
      <c r="B300" s="317" t="s">
        <v>472</v>
      </c>
      <c r="C300" s="317" t="s">
        <v>161</v>
      </c>
      <c r="D300" s="317" t="s">
        <v>617</v>
      </c>
      <c r="E300" s="318">
        <v>2400</v>
      </c>
      <c r="F300" s="319">
        <v>10140707</v>
      </c>
      <c r="G300" s="317" t="s">
        <v>1075</v>
      </c>
      <c r="H300" s="317" t="s">
        <v>683</v>
      </c>
      <c r="I300" s="317" t="s">
        <v>493</v>
      </c>
      <c r="J300" s="317" t="s">
        <v>493</v>
      </c>
      <c r="K300" s="320">
        <v>6</v>
      </c>
      <c r="L300" s="320">
        <v>12</v>
      </c>
      <c r="M300" s="318">
        <v>28800</v>
      </c>
      <c r="N300" s="320">
        <v>0</v>
      </c>
      <c r="O300" s="320">
        <v>0</v>
      </c>
      <c r="P300" s="318">
        <v>0</v>
      </c>
      <c r="Q300" s="308">
        <v>0</v>
      </c>
      <c r="R300" s="308">
        <v>0</v>
      </c>
    </row>
    <row r="301" spans="1:18" s="321" customFormat="1" ht="33.75" x14ac:dyDescent="0.25">
      <c r="A301" s="317" t="s">
        <v>471</v>
      </c>
      <c r="B301" s="317" t="s">
        <v>472</v>
      </c>
      <c r="C301" s="317" t="s">
        <v>161</v>
      </c>
      <c r="D301" s="317" t="s">
        <v>1076</v>
      </c>
      <c r="E301" s="318">
        <v>5000</v>
      </c>
      <c r="F301" s="322" t="s">
        <v>1077</v>
      </c>
      <c r="G301" s="317" t="s">
        <v>1078</v>
      </c>
      <c r="H301" s="317" t="s">
        <v>1079</v>
      </c>
      <c r="I301" s="317" t="s">
        <v>479</v>
      </c>
      <c r="J301" s="317" t="s">
        <v>479</v>
      </c>
      <c r="K301" s="320">
        <v>6</v>
      </c>
      <c r="L301" s="320">
        <v>12</v>
      </c>
      <c r="M301" s="318">
        <v>60000</v>
      </c>
      <c r="N301" s="320">
        <v>1</v>
      </c>
      <c r="O301" s="320">
        <v>6</v>
      </c>
      <c r="P301" s="318">
        <v>30000</v>
      </c>
      <c r="Q301" s="308">
        <v>1</v>
      </c>
      <c r="R301" s="308">
        <v>12</v>
      </c>
    </row>
    <row r="302" spans="1:18" s="321" customFormat="1" ht="22.5" x14ac:dyDescent="0.25">
      <c r="A302" s="317" t="s">
        <v>471</v>
      </c>
      <c r="B302" s="317" t="s">
        <v>472</v>
      </c>
      <c r="C302" s="317" t="s">
        <v>161</v>
      </c>
      <c r="D302" s="317" t="s">
        <v>691</v>
      </c>
      <c r="E302" s="318">
        <v>2200</v>
      </c>
      <c r="F302" s="322" t="s">
        <v>1080</v>
      </c>
      <c r="G302" s="317" t="s">
        <v>1081</v>
      </c>
      <c r="H302" s="317" t="s">
        <v>1082</v>
      </c>
      <c r="I302" s="317" t="s">
        <v>493</v>
      </c>
      <c r="J302" s="317" t="s">
        <v>493</v>
      </c>
      <c r="K302" s="320">
        <v>6</v>
      </c>
      <c r="L302" s="320">
        <v>12</v>
      </c>
      <c r="M302" s="318">
        <v>26400</v>
      </c>
      <c r="N302" s="320">
        <v>1</v>
      </c>
      <c r="O302" s="320">
        <v>6</v>
      </c>
      <c r="P302" s="318">
        <v>13200</v>
      </c>
      <c r="Q302" s="308">
        <v>1</v>
      </c>
      <c r="R302" s="308">
        <v>12</v>
      </c>
    </row>
    <row r="303" spans="1:18" s="321" customFormat="1" ht="22.5" x14ac:dyDescent="0.25">
      <c r="A303" s="317" t="s">
        <v>471</v>
      </c>
      <c r="B303" s="317" t="s">
        <v>472</v>
      </c>
      <c r="C303" s="317" t="s">
        <v>161</v>
      </c>
      <c r="D303" s="317" t="s">
        <v>652</v>
      </c>
      <c r="E303" s="318">
        <v>3900</v>
      </c>
      <c r="F303" s="322" t="s">
        <v>1083</v>
      </c>
      <c r="G303" s="317" t="s">
        <v>1084</v>
      </c>
      <c r="H303" s="317" t="s">
        <v>1085</v>
      </c>
      <c r="I303" s="317" t="s">
        <v>479</v>
      </c>
      <c r="J303" s="317" t="s">
        <v>479</v>
      </c>
      <c r="K303" s="320">
        <v>6</v>
      </c>
      <c r="L303" s="320">
        <v>12</v>
      </c>
      <c r="M303" s="318">
        <v>46800</v>
      </c>
      <c r="N303" s="320">
        <v>1</v>
      </c>
      <c r="O303" s="320">
        <v>6</v>
      </c>
      <c r="P303" s="318">
        <v>23400</v>
      </c>
      <c r="Q303" s="308">
        <v>1</v>
      </c>
      <c r="R303" s="308">
        <v>12</v>
      </c>
    </row>
    <row r="304" spans="1:18" s="321" customFormat="1" ht="22.5" x14ac:dyDescent="0.25">
      <c r="A304" s="317" t="s">
        <v>471</v>
      </c>
      <c r="B304" s="317" t="s">
        <v>472</v>
      </c>
      <c r="C304" s="317" t="s">
        <v>161</v>
      </c>
      <c r="D304" s="317" t="s">
        <v>573</v>
      </c>
      <c r="E304" s="318">
        <v>3125</v>
      </c>
      <c r="F304" s="319">
        <v>40710131</v>
      </c>
      <c r="G304" s="317" t="s">
        <v>1086</v>
      </c>
      <c r="H304" s="317" t="s">
        <v>1051</v>
      </c>
      <c r="I304" s="317" t="s">
        <v>497</v>
      </c>
      <c r="J304" s="317" t="s">
        <v>497</v>
      </c>
      <c r="K304" s="320">
        <v>6</v>
      </c>
      <c r="L304" s="320">
        <v>12</v>
      </c>
      <c r="M304" s="318">
        <v>37500</v>
      </c>
      <c r="N304" s="320">
        <v>1</v>
      </c>
      <c r="O304" s="320">
        <v>6</v>
      </c>
      <c r="P304" s="318">
        <v>18750</v>
      </c>
      <c r="Q304" s="308">
        <v>1</v>
      </c>
      <c r="R304" s="308">
        <v>12</v>
      </c>
    </row>
    <row r="305" spans="1:18" s="321" customFormat="1" ht="33.75" x14ac:dyDescent="0.25">
      <c r="A305" s="317" t="s">
        <v>471</v>
      </c>
      <c r="B305" s="317" t="s">
        <v>472</v>
      </c>
      <c r="C305" s="317" t="s">
        <v>161</v>
      </c>
      <c r="D305" s="317" t="s">
        <v>542</v>
      </c>
      <c r="E305" s="318">
        <v>5000</v>
      </c>
      <c r="F305" s="322" t="s">
        <v>1087</v>
      </c>
      <c r="G305" s="317" t="s">
        <v>1088</v>
      </c>
      <c r="H305" s="317" t="s">
        <v>1089</v>
      </c>
      <c r="I305" s="317" t="s">
        <v>476</v>
      </c>
      <c r="J305" s="317" t="s">
        <v>476</v>
      </c>
      <c r="K305" s="320">
        <v>6</v>
      </c>
      <c r="L305" s="320">
        <v>12</v>
      </c>
      <c r="M305" s="318">
        <v>60000</v>
      </c>
      <c r="N305" s="320">
        <v>1</v>
      </c>
      <c r="O305" s="320">
        <v>6</v>
      </c>
      <c r="P305" s="318">
        <v>30000</v>
      </c>
      <c r="Q305" s="308">
        <v>1</v>
      </c>
      <c r="R305" s="308">
        <v>12</v>
      </c>
    </row>
    <row r="306" spans="1:18" s="321" customFormat="1" ht="33.75" x14ac:dyDescent="0.25">
      <c r="A306" s="317" t="s">
        <v>471</v>
      </c>
      <c r="B306" s="317" t="s">
        <v>472</v>
      </c>
      <c r="C306" s="317" t="s">
        <v>161</v>
      </c>
      <c r="D306" s="317" t="s">
        <v>1090</v>
      </c>
      <c r="E306" s="318">
        <v>3000</v>
      </c>
      <c r="F306" s="319">
        <v>19328104</v>
      </c>
      <c r="G306" s="317" t="s">
        <v>1091</v>
      </c>
      <c r="H306" s="317" t="s">
        <v>1092</v>
      </c>
      <c r="I306" s="317" t="s">
        <v>479</v>
      </c>
      <c r="J306" s="317" t="s">
        <v>479</v>
      </c>
      <c r="K306" s="320">
        <v>6</v>
      </c>
      <c r="L306" s="320">
        <v>12</v>
      </c>
      <c r="M306" s="318">
        <v>36000</v>
      </c>
      <c r="N306" s="320">
        <v>1</v>
      </c>
      <c r="O306" s="320">
        <v>6</v>
      </c>
      <c r="P306" s="318">
        <v>18000</v>
      </c>
      <c r="Q306" s="308">
        <v>1</v>
      </c>
      <c r="R306" s="308">
        <v>12</v>
      </c>
    </row>
    <row r="307" spans="1:18" s="321" customFormat="1" ht="22.5" x14ac:dyDescent="0.25">
      <c r="A307" s="317" t="s">
        <v>471</v>
      </c>
      <c r="B307" s="317" t="s">
        <v>472</v>
      </c>
      <c r="C307" s="317" t="s">
        <v>161</v>
      </c>
      <c r="D307" s="317" t="s">
        <v>534</v>
      </c>
      <c r="E307" s="318">
        <v>4500</v>
      </c>
      <c r="F307" s="322" t="s">
        <v>1093</v>
      </c>
      <c r="G307" s="317" t="s">
        <v>1094</v>
      </c>
      <c r="H307" s="317" t="s">
        <v>1095</v>
      </c>
      <c r="I307" s="317" t="s">
        <v>476</v>
      </c>
      <c r="J307" s="317" t="s">
        <v>476</v>
      </c>
      <c r="K307" s="320">
        <v>6</v>
      </c>
      <c r="L307" s="320">
        <v>12</v>
      </c>
      <c r="M307" s="318">
        <v>54000</v>
      </c>
      <c r="N307" s="320">
        <v>1</v>
      </c>
      <c r="O307" s="320">
        <v>6</v>
      </c>
      <c r="P307" s="318">
        <v>27000</v>
      </c>
      <c r="Q307" s="308">
        <v>1</v>
      </c>
      <c r="R307" s="308">
        <v>12</v>
      </c>
    </row>
    <row r="308" spans="1:18" s="321" customFormat="1" ht="22.5" x14ac:dyDescent="0.25">
      <c r="A308" s="317" t="s">
        <v>471</v>
      </c>
      <c r="B308" s="317" t="s">
        <v>472</v>
      </c>
      <c r="C308" s="317" t="s">
        <v>161</v>
      </c>
      <c r="D308" s="317" t="s">
        <v>1096</v>
      </c>
      <c r="E308" s="318">
        <v>6150</v>
      </c>
      <c r="F308" s="322" t="s">
        <v>1097</v>
      </c>
      <c r="G308" s="317" t="s">
        <v>1098</v>
      </c>
      <c r="H308" s="317" t="s">
        <v>1099</v>
      </c>
      <c r="I308" s="317" t="s">
        <v>497</v>
      </c>
      <c r="J308" s="317" t="s">
        <v>497</v>
      </c>
      <c r="K308" s="320">
        <v>6</v>
      </c>
      <c r="L308" s="320">
        <v>12</v>
      </c>
      <c r="M308" s="318">
        <v>73800</v>
      </c>
      <c r="N308" s="320">
        <v>1</v>
      </c>
      <c r="O308" s="320">
        <v>6</v>
      </c>
      <c r="P308" s="318">
        <v>36900</v>
      </c>
      <c r="Q308" s="308">
        <v>1</v>
      </c>
      <c r="R308" s="308">
        <v>12</v>
      </c>
    </row>
    <row r="309" spans="1:18" s="321" customFormat="1" ht="22.5" x14ac:dyDescent="0.25">
      <c r="A309" s="317" t="s">
        <v>471</v>
      </c>
      <c r="B309" s="317" t="s">
        <v>472</v>
      </c>
      <c r="C309" s="317" t="s">
        <v>161</v>
      </c>
      <c r="D309" s="317" t="s">
        <v>1100</v>
      </c>
      <c r="E309" s="318">
        <v>8200</v>
      </c>
      <c r="F309" s="322" t="s">
        <v>1101</v>
      </c>
      <c r="G309" s="317" t="s">
        <v>1102</v>
      </c>
      <c r="H309" s="317" t="s">
        <v>1103</v>
      </c>
      <c r="I309" s="317" t="s">
        <v>476</v>
      </c>
      <c r="J309" s="317" t="s">
        <v>476</v>
      </c>
      <c r="K309" s="320">
        <v>6</v>
      </c>
      <c r="L309" s="320">
        <v>12</v>
      </c>
      <c r="M309" s="318">
        <v>98400</v>
      </c>
      <c r="N309" s="320">
        <v>1</v>
      </c>
      <c r="O309" s="320">
        <v>6</v>
      </c>
      <c r="P309" s="318">
        <v>49200</v>
      </c>
      <c r="Q309" s="308">
        <v>1</v>
      </c>
      <c r="R309" s="308">
        <v>12</v>
      </c>
    </row>
    <row r="310" spans="1:18" s="321" customFormat="1" ht="22.5" x14ac:dyDescent="0.25">
      <c r="A310" s="317" t="s">
        <v>471</v>
      </c>
      <c r="B310" s="317" t="s">
        <v>472</v>
      </c>
      <c r="C310" s="317" t="s">
        <v>161</v>
      </c>
      <c r="D310" s="317" t="s">
        <v>879</v>
      </c>
      <c r="E310" s="318">
        <v>4900</v>
      </c>
      <c r="F310" s="319">
        <v>10192945</v>
      </c>
      <c r="G310" s="317" t="s">
        <v>1104</v>
      </c>
      <c r="H310" s="317" t="s">
        <v>1105</v>
      </c>
      <c r="I310" s="317" t="s">
        <v>479</v>
      </c>
      <c r="J310" s="317" t="s">
        <v>479</v>
      </c>
      <c r="K310" s="320">
        <v>6</v>
      </c>
      <c r="L310" s="320">
        <v>12</v>
      </c>
      <c r="M310" s="318">
        <v>58800</v>
      </c>
      <c r="N310" s="320">
        <v>1</v>
      </c>
      <c r="O310" s="320">
        <v>6</v>
      </c>
      <c r="P310" s="318">
        <v>29400</v>
      </c>
      <c r="Q310" s="308">
        <v>1</v>
      </c>
      <c r="R310" s="308">
        <v>12</v>
      </c>
    </row>
    <row r="311" spans="1:18" s="321" customFormat="1" ht="22.5" x14ac:dyDescent="0.25">
      <c r="A311" s="317" t="s">
        <v>471</v>
      </c>
      <c r="B311" s="317" t="s">
        <v>472</v>
      </c>
      <c r="C311" s="317" t="s">
        <v>161</v>
      </c>
      <c r="D311" s="317" t="s">
        <v>542</v>
      </c>
      <c r="E311" s="318">
        <v>5000</v>
      </c>
      <c r="F311" s="322" t="s">
        <v>1106</v>
      </c>
      <c r="G311" s="317" t="s">
        <v>1107</v>
      </c>
      <c r="H311" s="317" t="s">
        <v>555</v>
      </c>
      <c r="I311" s="317" t="s">
        <v>479</v>
      </c>
      <c r="J311" s="317" t="s">
        <v>479</v>
      </c>
      <c r="K311" s="320">
        <v>6</v>
      </c>
      <c r="L311" s="320">
        <v>12</v>
      </c>
      <c r="M311" s="318">
        <v>60000</v>
      </c>
      <c r="N311" s="320">
        <v>1</v>
      </c>
      <c r="O311" s="320">
        <v>6</v>
      </c>
      <c r="P311" s="318">
        <v>30000</v>
      </c>
      <c r="Q311" s="308">
        <v>1</v>
      </c>
      <c r="R311" s="308">
        <v>12</v>
      </c>
    </row>
    <row r="312" spans="1:18" s="321" customFormat="1" ht="22.5" x14ac:dyDescent="0.25">
      <c r="A312" s="317" t="s">
        <v>471</v>
      </c>
      <c r="B312" s="317" t="s">
        <v>472</v>
      </c>
      <c r="C312" s="317" t="s">
        <v>161</v>
      </c>
      <c r="D312" s="317" t="s">
        <v>593</v>
      </c>
      <c r="E312" s="318">
        <v>2200</v>
      </c>
      <c r="F312" s="322" t="s">
        <v>1108</v>
      </c>
      <c r="G312" s="317" t="s">
        <v>1109</v>
      </c>
      <c r="H312" s="317" t="s">
        <v>492</v>
      </c>
      <c r="I312" s="317" t="s">
        <v>493</v>
      </c>
      <c r="J312" s="317" t="s">
        <v>493</v>
      </c>
      <c r="K312" s="320">
        <v>6</v>
      </c>
      <c r="L312" s="320">
        <v>12</v>
      </c>
      <c r="M312" s="318">
        <v>26400</v>
      </c>
      <c r="N312" s="320">
        <v>1</v>
      </c>
      <c r="O312" s="320">
        <v>6</v>
      </c>
      <c r="P312" s="318">
        <v>13200</v>
      </c>
      <c r="Q312" s="308">
        <v>1</v>
      </c>
      <c r="R312" s="308">
        <v>12</v>
      </c>
    </row>
    <row r="313" spans="1:18" s="321" customFormat="1" ht="22.5" x14ac:dyDescent="0.25">
      <c r="A313" s="317" t="s">
        <v>471</v>
      </c>
      <c r="B313" s="317" t="s">
        <v>472</v>
      </c>
      <c r="C313" s="317" t="s">
        <v>161</v>
      </c>
      <c r="D313" s="317" t="s">
        <v>593</v>
      </c>
      <c r="E313" s="318">
        <v>2200</v>
      </c>
      <c r="F313" s="322" t="s">
        <v>1110</v>
      </c>
      <c r="G313" s="317" t="s">
        <v>1111</v>
      </c>
      <c r="H313" s="317" t="s">
        <v>683</v>
      </c>
      <c r="I313" s="317" t="s">
        <v>493</v>
      </c>
      <c r="J313" s="317" t="s">
        <v>493</v>
      </c>
      <c r="K313" s="320">
        <v>6</v>
      </c>
      <c r="L313" s="320">
        <v>12</v>
      </c>
      <c r="M313" s="318">
        <v>26400</v>
      </c>
      <c r="N313" s="320">
        <v>1</v>
      </c>
      <c r="O313" s="320">
        <v>6</v>
      </c>
      <c r="P313" s="318">
        <v>13200</v>
      </c>
      <c r="Q313" s="308">
        <v>1</v>
      </c>
      <c r="R313" s="308">
        <v>12</v>
      </c>
    </row>
    <row r="314" spans="1:18" s="321" customFormat="1" ht="33.75" x14ac:dyDescent="0.25">
      <c r="A314" s="317" t="s">
        <v>471</v>
      </c>
      <c r="B314" s="317" t="s">
        <v>472</v>
      </c>
      <c r="C314" s="317" t="s">
        <v>161</v>
      </c>
      <c r="D314" s="317" t="s">
        <v>1112</v>
      </c>
      <c r="E314" s="318">
        <v>3000</v>
      </c>
      <c r="F314" s="319">
        <v>46936401</v>
      </c>
      <c r="G314" s="317" t="s">
        <v>1113</v>
      </c>
      <c r="H314" s="317" t="s">
        <v>1114</v>
      </c>
      <c r="I314" s="317" t="s">
        <v>476</v>
      </c>
      <c r="J314" s="317" t="s">
        <v>476</v>
      </c>
      <c r="K314" s="320">
        <v>6</v>
      </c>
      <c r="L314" s="320">
        <v>12</v>
      </c>
      <c r="M314" s="318">
        <v>36000</v>
      </c>
      <c r="N314" s="320">
        <v>1</v>
      </c>
      <c r="O314" s="320">
        <v>6</v>
      </c>
      <c r="P314" s="318">
        <v>18000</v>
      </c>
      <c r="Q314" s="308">
        <v>1</v>
      </c>
      <c r="R314" s="308">
        <v>12</v>
      </c>
    </row>
    <row r="315" spans="1:18" s="321" customFormat="1" ht="22.5" x14ac:dyDescent="0.25">
      <c r="A315" s="317" t="s">
        <v>471</v>
      </c>
      <c r="B315" s="317" t="s">
        <v>472</v>
      </c>
      <c r="C315" s="317" t="s">
        <v>161</v>
      </c>
      <c r="D315" s="317" t="s">
        <v>477</v>
      </c>
      <c r="E315" s="318">
        <v>3125</v>
      </c>
      <c r="F315" s="319">
        <v>46693780</v>
      </c>
      <c r="G315" s="317" t="s">
        <v>1115</v>
      </c>
      <c r="H315" s="317" t="s">
        <v>500</v>
      </c>
      <c r="I315" s="317" t="s">
        <v>479</v>
      </c>
      <c r="J315" s="317" t="s">
        <v>479</v>
      </c>
      <c r="K315" s="320">
        <v>6</v>
      </c>
      <c r="L315" s="320">
        <v>12</v>
      </c>
      <c r="M315" s="318">
        <v>37500</v>
      </c>
      <c r="N315" s="320">
        <v>1</v>
      </c>
      <c r="O315" s="320">
        <v>6</v>
      </c>
      <c r="P315" s="318">
        <v>18750</v>
      </c>
      <c r="Q315" s="308">
        <v>1</v>
      </c>
      <c r="R315" s="308">
        <v>12</v>
      </c>
    </row>
    <row r="316" spans="1:18" s="321" customFormat="1" ht="22.5" x14ac:dyDescent="0.25">
      <c r="A316" s="317" t="s">
        <v>471</v>
      </c>
      <c r="B316" s="317" t="s">
        <v>472</v>
      </c>
      <c r="C316" s="317" t="s">
        <v>161</v>
      </c>
      <c r="D316" s="317" t="s">
        <v>1116</v>
      </c>
      <c r="E316" s="318">
        <v>3900</v>
      </c>
      <c r="F316" s="322" t="s">
        <v>1117</v>
      </c>
      <c r="G316" s="317" t="s">
        <v>1118</v>
      </c>
      <c r="H316" s="317" t="s">
        <v>1119</v>
      </c>
      <c r="I316" s="317" t="s">
        <v>479</v>
      </c>
      <c r="J316" s="317" t="s">
        <v>479</v>
      </c>
      <c r="K316" s="320">
        <v>6</v>
      </c>
      <c r="L316" s="320">
        <v>12</v>
      </c>
      <c r="M316" s="318">
        <v>46800</v>
      </c>
      <c r="N316" s="320">
        <v>1</v>
      </c>
      <c r="O316" s="320">
        <v>6</v>
      </c>
      <c r="P316" s="318">
        <v>23400</v>
      </c>
      <c r="Q316" s="308">
        <v>1</v>
      </c>
      <c r="R316" s="308">
        <v>12</v>
      </c>
    </row>
    <row r="317" spans="1:18" s="321" customFormat="1" ht="33.75" x14ac:dyDescent="0.25">
      <c r="A317" s="317" t="s">
        <v>471</v>
      </c>
      <c r="B317" s="317" t="s">
        <v>472</v>
      </c>
      <c r="C317" s="317" t="s">
        <v>161</v>
      </c>
      <c r="D317" s="317" t="s">
        <v>560</v>
      </c>
      <c r="E317" s="318">
        <v>3500</v>
      </c>
      <c r="F317" s="326">
        <v>41656534</v>
      </c>
      <c r="G317" s="317" t="s">
        <v>1120</v>
      </c>
      <c r="H317" s="317" t="s">
        <v>562</v>
      </c>
      <c r="I317" s="317" t="s">
        <v>479</v>
      </c>
      <c r="J317" s="317" t="s">
        <v>479</v>
      </c>
      <c r="K317" s="320">
        <v>6</v>
      </c>
      <c r="L317" s="320">
        <v>12</v>
      </c>
      <c r="M317" s="318">
        <v>42000</v>
      </c>
      <c r="N317" s="320">
        <v>1</v>
      </c>
      <c r="O317" s="320">
        <v>6</v>
      </c>
      <c r="P317" s="318">
        <v>21000</v>
      </c>
      <c r="Q317" s="308">
        <v>1</v>
      </c>
      <c r="R317" s="308">
        <v>12</v>
      </c>
    </row>
    <row r="318" spans="1:18" s="321" customFormat="1" ht="22.5" x14ac:dyDescent="0.25">
      <c r="A318" s="317" t="s">
        <v>471</v>
      </c>
      <c r="B318" s="317" t="s">
        <v>472</v>
      </c>
      <c r="C318" s="317" t="s">
        <v>161</v>
      </c>
      <c r="D318" s="317" t="s">
        <v>563</v>
      </c>
      <c r="E318" s="318">
        <v>3500</v>
      </c>
      <c r="F318" s="319">
        <v>10648313</v>
      </c>
      <c r="G318" s="317" t="s">
        <v>1121</v>
      </c>
      <c r="H318" s="317" t="s">
        <v>664</v>
      </c>
      <c r="I318" s="317" t="s">
        <v>497</v>
      </c>
      <c r="J318" s="317" t="s">
        <v>497</v>
      </c>
      <c r="K318" s="320">
        <v>6</v>
      </c>
      <c r="L318" s="320">
        <v>12</v>
      </c>
      <c r="M318" s="318">
        <v>42000</v>
      </c>
      <c r="N318" s="320">
        <v>1</v>
      </c>
      <c r="O318" s="320">
        <v>6</v>
      </c>
      <c r="P318" s="318">
        <v>21000</v>
      </c>
      <c r="Q318" s="308">
        <v>1</v>
      </c>
      <c r="R318" s="308">
        <v>12</v>
      </c>
    </row>
    <row r="319" spans="1:18" s="321" customFormat="1" ht="22.5" x14ac:dyDescent="0.25">
      <c r="A319" s="317" t="s">
        <v>471</v>
      </c>
      <c r="B319" s="317" t="s">
        <v>472</v>
      </c>
      <c r="C319" s="317" t="s">
        <v>161</v>
      </c>
      <c r="D319" s="317" t="s">
        <v>477</v>
      </c>
      <c r="E319" s="318">
        <v>3100</v>
      </c>
      <c r="F319" s="319">
        <v>45517797</v>
      </c>
      <c r="G319" s="317" t="s">
        <v>1122</v>
      </c>
      <c r="H319" s="317" t="s">
        <v>500</v>
      </c>
      <c r="I319" s="317" t="s">
        <v>479</v>
      </c>
      <c r="J319" s="317" t="s">
        <v>479</v>
      </c>
      <c r="K319" s="320">
        <v>6</v>
      </c>
      <c r="L319" s="320">
        <v>12</v>
      </c>
      <c r="M319" s="318">
        <v>37200</v>
      </c>
      <c r="N319" s="320">
        <v>1</v>
      </c>
      <c r="O319" s="320">
        <v>6</v>
      </c>
      <c r="P319" s="318">
        <v>18600</v>
      </c>
      <c r="Q319" s="308">
        <v>1</v>
      </c>
      <c r="R319" s="308">
        <v>12</v>
      </c>
    </row>
    <row r="320" spans="1:18" s="321" customFormat="1" ht="22.5" x14ac:dyDescent="0.25">
      <c r="A320" s="317" t="s">
        <v>471</v>
      </c>
      <c r="B320" s="317" t="s">
        <v>472</v>
      </c>
      <c r="C320" s="317" t="s">
        <v>161</v>
      </c>
      <c r="D320" s="317" t="s">
        <v>528</v>
      </c>
      <c r="E320" s="318">
        <v>3500</v>
      </c>
      <c r="F320" s="322" t="s">
        <v>1123</v>
      </c>
      <c r="G320" s="317" t="s">
        <v>1124</v>
      </c>
      <c r="H320" s="317" t="s">
        <v>1099</v>
      </c>
      <c r="I320" s="317" t="s">
        <v>497</v>
      </c>
      <c r="J320" s="317" t="s">
        <v>497</v>
      </c>
      <c r="K320" s="320">
        <v>1</v>
      </c>
      <c r="L320" s="320">
        <v>5</v>
      </c>
      <c r="M320" s="318">
        <v>17500</v>
      </c>
      <c r="N320" s="320">
        <v>0</v>
      </c>
      <c r="O320" s="320">
        <v>0</v>
      </c>
      <c r="P320" s="318">
        <v>0</v>
      </c>
      <c r="Q320" s="308">
        <v>0</v>
      </c>
      <c r="R320" s="308">
        <v>0</v>
      </c>
    </row>
    <row r="321" spans="1:18" s="321" customFormat="1" ht="22.5" x14ac:dyDescent="0.25">
      <c r="A321" s="317" t="s">
        <v>471</v>
      </c>
      <c r="B321" s="317" t="s">
        <v>472</v>
      </c>
      <c r="C321" s="317" t="s">
        <v>161</v>
      </c>
      <c r="D321" s="317" t="s">
        <v>1125</v>
      </c>
      <c r="E321" s="318">
        <v>3906.25</v>
      </c>
      <c r="F321" s="319">
        <v>40884142</v>
      </c>
      <c r="G321" s="317" t="s">
        <v>1126</v>
      </c>
      <c r="H321" s="317" t="s">
        <v>1127</v>
      </c>
      <c r="I321" s="317" t="s">
        <v>479</v>
      </c>
      <c r="J321" s="317" t="s">
        <v>479</v>
      </c>
      <c r="K321" s="320">
        <v>6</v>
      </c>
      <c r="L321" s="320">
        <v>12</v>
      </c>
      <c r="M321" s="318">
        <v>46875</v>
      </c>
      <c r="N321" s="320">
        <v>1</v>
      </c>
      <c r="O321" s="320">
        <v>6</v>
      </c>
      <c r="P321" s="318">
        <v>23437.5</v>
      </c>
      <c r="Q321" s="308">
        <v>1</v>
      </c>
      <c r="R321" s="308">
        <v>12</v>
      </c>
    </row>
    <row r="322" spans="1:18" s="321" customFormat="1" ht="22.5" x14ac:dyDescent="0.25">
      <c r="A322" s="317" t="s">
        <v>471</v>
      </c>
      <c r="B322" s="317" t="s">
        <v>472</v>
      </c>
      <c r="C322" s="317" t="s">
        <v>161</v>
      </c>
      <c r="D322" s="317" t="s">
        <v>528</v>
      </c>
      <c r="E322" s="318">
        <v>2500</v>
      </c>
      <c r="F322" s="319">
        <v>10708714</v>
      </c>
      <c r="G322" s="317" t="s">
        <v>1128</v>
      </c>
      <c r="H322" s="317" t="s">
        <v>781</v>
      </c>
      <c r="I322" s="317" t="s">
        <v>497</v>
      </c>
      <c r="J322" s="317" t="s">
        <v>497</v>
      </c>
      <c r="K322" s="320">
        <v>6</v>
      </c>
      <c r="L322" s="320">
        <v>12</v>
      </c>
      <c r="M322" s="318">
        <v>30000</v>
      </c>
      <c r="N322" s="320">
        <v>1</v>
      </c>
      <c r="O322" s="320">
        <v>6</v>
      </c>
      <c r="P322" s="318">
        <v>15000</v>
      </c>
      <c r="Q322" s="308">
        <v>1</v>
      </c>
      <c r="R322" s="308">
        <v>12</v>
      </c>
    </row>
    <row r="323" spans="1:18" s="321" customFormat="1" ht="22.5" x14ac:dyDescent="0.25">
      <c r="A323" s="317" t="s">
        <v>471</v>
      </c>
      <c r="B323" s="317" t="s">
        <v>472</v>
      </c>
      <c r="C323" s="317" t="s">
        <v>161</v>
      </c>
      <c r="D323" s="317" t="s">
        <v>501</v>
      </c>
      <c r="E323" s="318">
        <v>8000</v>
      </c>
      <c r="F323" s="327" t="s">
        <v>1129</v>
      </c>
      <c r="G323" s="317" t="s">
        <v>1130</v>
      </c>
      <c r="H323" s="317" t="s">
        <v>555</v>
      </c>
      <c r="I323" s="317" t="s">
        <v>479</v>
      </c>
      <c r="J323" s="317" t="s">
        <v>479</v>
      </c>
      <c r="K323" s="320">
        <v>6</v>
      </c>
      <c r="L323" s="320">
        <v>12</v>
      </c>
      <c r="M323" s="318">
        <v>96000</v>
      </c>
      <c r="N323" s="320">
        <v>1</v>
      </c>
      <c r="O323" s="320">
        <v>6</v>
      </c>
      <c r="P323" s="318">
        <v>48000</v>
      </c>
      <c r="Q323" s="308">
        <v>1</v>
      </c>
      <c r="R323" s="308">
        <v>12</v>
      </c>
    </row>
    <row r="324" spans="1:18" s="321" customFormat="1" ht="22.5" x14ac:dyDescent="0.25">
      <c r="A324" s="317" t="s">
        <v>471</v>
      </c>
      <c r="B324" s="317" t="s">
        <v>472</v>
      </c>
      <c r="C324" s="317" t="s">
        <v>161</v>
      </c>
      <c r="D324" s="317" t="s">
        <v>544</v>
      </c>
      <c r="E324" s="318">
        <v>6250</v>
      </c>
      <c r="F324" s="319">
        <v>41610965</v>
      </c>
      <c r="G324" s="317" t="s">
        <v>1131</v>
      </c>
      <c r="H324" s="317" t="s">
        <v>392</v>
      </c>
      <c r="I324" s="317" t="s">
        <v>479</v>
      </c>
      <c r="J324" s="317" t="s">
        <v>479</v>
      </c>
      <c r="K324" s="320">
        <v>6</v>
      </c>
      <c r="L324" s="320">
        <v>12</v>
      </c>
      <c r="M324" s="318">
        <v>75000</v>
      </c>
      <c r="N324" s="320">
        <v>1</v>
      </c>
      <c r="O324" s="320">
        <v>6</v>
      </c>
      <c r="P324" s="318">
        <v>37500</v>
      </c>
      <c r="Q324" s="308">
        <v>1</v>
      </c>
      <c r="R324" s="308">
        <v>12</v>
      </c>
    </row>
    <row r="325" spans="1:18" s="321" customFormat="1" ht="22.5" x14ac:dyDescent="0.25">
      <c r="A325" s="317" t="s">
        <v>471</v>
      </c>
      <c r="B325" s="317" t="s">
        <v>472</v>
      </c>
      <c r="C325" s="317" t="s">
        <v>161</v>
      </c>
      <c r="D325" s="317" t="s">
        <v>1132</v>
      </c>
      <c r="E325" s="318">
        <v>6250</v>
      </c>
      <c r="F325" s="319">
        <v>10633406</v>
      </c>
      <c r="G325" s="317" t="s">
        <v>1133</v>
      </c>
      <c r="H325" s="317" t="s">
        <v>1134</v>
      </c>
      <c r="I325" s="317" t="s">
        <v>479</v>
      </c>
      <c r="J325" s="317" t="s">
        <v>479</v>
      </c>
      <c r="K325" s="320">
        <v>5</v>
      </c>
      <c r="L325" s="320">
        <v>10</v>
      </c>
      <c r="M325" s="318">
        <v>62500</v>
      </c>
      <c r="N325" s="320">
        <v>1</v>
      </c>
      <c r="O325" s="320">
        <v>6</v>
      </c>
      <c r="P325" s="318">
        <v>37500</v>
      </c>
      <c r="Q325" s="308">
        <v>1</v>
      </c>
      <c r="R325" s="308">
        <v>12</v>
      </c>
    </row>
    <row r="326" spans="1:18" s="321" customFormat="1" ht="22.5" x14ac:dyDescent="0.25">
      <c r="A326" s="317" t="s">
        <v>471</v>
      </c>
      <c r="B326" s="317" t="s">
        <v>472</v>
      </c>
      <c r="C326" s="317" t="s">
        <v>161</v>
      </c>
      <c r="D326" s="317" t="s">
        <v>1135</v>
      </c>
      <c r="E326" s="318">
        <v>5500</v>
      </c>
      <c r="F326" s="319">
        <v>46339378</v>
      </c>
      <c r="G326" s="317" t="s">
        <v>1136</v>
      </c>
      <c r="H326" s="317" t="s">
        <v>1137</v>
      </c>
      <c r="I326" s="317" t="s">
        <v>479</v>
      </c>
      <c r="J326" s="317" t="s">
        <v>479</v>
      </c>
      <c r="K326" s="320">
        <v>6</v>
      </c>
      <c r="L326" s="320">
        <v>12</v>
      </c>
      <c r="M326" s="318">
        <v>66000</v>
      </c>
      <c r="N326" s="320">
        <v>1</v>
      </c>
      <c r="O326" s="320">
        <v>6</v>
      </c>
      <c r="P326" s="318">
        <v>33000</v>
      </c>
      <c r="Q326" s="308">
        <v>1</v>
      </c>
      <c r="R326" s="308">
        <v>12</v>
      </c>
    </row>
    <row r="327" spans="1:18" s="321" customFormat="1" ht="33.75" x14ac:dyDescent="0.25">
      <c r="A327" s="317" t="s">
        <v>471</v>
      </c>
      <c r="B327" s="317" t="s">
        <v>472</v>
      </c>
      <c r="C327" s="317" t="s">
        <v>161</v>
      </c>
      <c r="D327" s="317" t="s">
        <v>517</v>
      </c>
      <c r="E327" s="318">
        <v>3125</v>
      </c>
      <c r="F327" s="319">
        <v>41729432</v>
      </c>
      <c r="G327" s="317" t="s">
        <v>1138</v>
      </c>
      <c r="H327" s="317" t="s">
        <v>1139</v>
      </c>
      <c r="I327" s="317" t="s">
        <v>497</v>
      </c>
      <c r="J327" s="317" t="s">
        <v>497</v>
      </c>
      <c r="K327" s="320">
        <v>6</v>
      </c>
      <c r="L327" s="320">
        <v>12</v>
      </c>
      <c r="M327" s="318">
        <v>37500</v>
      </c>
      <c r="N327" s="320">
        <v>1</v>
      </c>
      <c r="O327" s="320">
        <v>6</v>
      </c>
      <c r="P327" s="318">
        <v>18750</v>
      </c>
      <c r="Q327" s="308">
        <v>1</v>
      </c>
      <c r="R327" s="308">
        <v>12</v>
      </c>
    </row>
    <row r="328" spans="1:18" s="321" customFormat="1" ht="22.5" x14ac:dyDescent="0.25">
      <c r="A328" s="317" t="s">
        <v>471</v>
      </c>
      <c r="B328" s="317" t="s">
        <v>472</v>
      </c>
      <c r="C328" s="317" t="s">
        <v>161</v>
      </c>
      <c r="D328" s="317" t="s">
        <v>1140</v>
      </c>
      <c r="E328" s="318">
        <v>15500</v>
      </c>
      <c r="F328" s="319">
        <v>10278282</v>
      </c>
      <c r="G328" s="317" t="s">
        <v>1141</v>
      </c>
      <c r="H328" s="317" t="s">
        <v>500</v>
      </c>
      <c r="I328" s="317" t="s">
        <v>516</v>
      </c>
      <c r="J328" s="317" t="s">
        <v>516</v>
      </c>
      <c r="K328" s="320">
        <v>6</v>
      </c>
      <c r="L328" s="320">
        <v>12</v>
      </c>
      <c r="M328" s="318">
        <v>186000</v>
      </c>
      <c r="N328" s="320">
        <v>1</v>
      </c>
      <c r="O328" s="320">
        <v>6</v>
      </c>
      <c r="P328" s="318">
        <v>93000</v>
      </c>
      <c r="Q328" s="308">
        <v>1</v>
      </c>
      <c r="R328" s="308">
        <v>12</v>
      </c>
    </row>
    <row r="329" spans="1:18" s="321" customFormat="1" ht="22.5" x14ac:dyDescent="0.25">
      <c r="A329" s="317" t="s">
        <v>471</v>
      </c>
      <c r="B329" s="317" t="s">
        <v>472</v>
      </c>
      <c r="C329" s="317" t="s">
        <v>161</v>
      </c>
      <c r="D329" s="317" t="s">
        <v>582</v>
      </c>
      <c r="E329" s="318">
        <v>3100</v>
      </c>
      <c r="F329" s="326">
        <v>10339324</v>
      </c>
      <c r="G329" s="317" t="s">
        <v>1142</v>
      </c>
      <c r="H329" s="317" t="s">
        <v>475</v>
      </c>
      <c r="I329" s="317" t="s">
        <v>497</v>
      </c>
      <c r="J329" s="317" t="s">
        <v>497</v>
      </c>
      <c r="K329" s="320">
        <v>6</v>
      </c>
      <c r="L329" s="320">
        <v>12</v>
      </c>
      <c r="M329" s="318">
        <v>37200</v>
      </c>
      <c r="N329" s="320">
        <v>1</v>
      </c>
      <c r="O329" s="320">
        <v>6</v>
      </c>
      <c r="P329" s="318">
        <v>18600</v>
      </c>
      <c r="Q329" s="308">
        <v>1</v>
      </c>
      <c r="R329" s="308">
        <v>12</v>
      </c>
    </row>
    <row r="330" spans="1:18" s="321" customFormat="1" ht="22.5" x14ac:dyDescent="0.25">
      <c r="A330" s="317" t="s">
        <v>471</v>
      </c>
      <c r="B330" s="317" t="s">
        <v>472</v>
      </c>
      <c r="C330" s="317" t="s">
        <v>161</v>
      </c>
      <c r="D330" s="317" t="s">
        <v>579</v>
      </c>
      <c r="E330" s="318">
        <v>6250</v>
      </c>
      <c r="F330" s="322" t="s">
        <v>1143</v>
      </c>
      <c r="G330" s="317" t="s">
        <v>1144</v>
      </c>
      <c r="H330" s="317" t="s">
        <v>555</v>
      </c>
      <c r="I330" s="317" t="s">
        <v>479</v>
      </c>
      <c r="J330" s="317" t="s">
        <v>479</v>
      </c>
      <c r="K330" s="320">
        <v>6</v>
      </c>
      <c r="L330" s="320">
        <v>12</v>
      </c>
      <c r="M330" s="318">
        <v>75000</v>
      </c>
      <c r="N330" s="320">
        <v>1</v>
      </c>
      <c r="O330" s="320">
        <v>6</v>
      </c>
      <c r="P330" s="318">
        <v>37500</v>
      </c>
      <c r="Q330" s="308">
        <v>1</v>
      </c>
      <c r="R330" s="308">
        <v>12</v>
      </c>
    </row>
    <row r="331" spans="1:18" s="321" customFormat="1" ht="22.5" x14ac:dyDescent="0.25">
      <c r="A331" s="317" t="s">
        <v>471</v>
      </c>
      <c r="B331" s="317" t="s">
        <v>472</v>
      </c>
      <c r="C331" s="317" t="s">
        <v>161</v>
      </c>
      <c r="D331" s="317" t="s">
        <v>1145</v>
      </c>
      <c r="E331" s="318">
        <v>6250</v>
      </c>
      <c r="F331" s="319">
        <v>32963069</v>
      </c>
      <c r="G331" s="317" t="s">
        <v>1146</v>
      </c>
      <c r="H331" s="317" t="s">
        <v>1147</v>
      </c>
      <c r="I331" s="317" t="s">
        <v>479</v>
      </c>
      <c r="J331" s="317" t="s">
        <v>479</v>
      </c>
      <c r="K331" s="320">
        <v>4</v>
      </c>
      <c r="L331" s="320">
        <v>8</v>
      </c>
      <c r="M331" s="318">
        <v>50000</v>
      </c>
      <c r="N331" s="320">
        <v>1</v>
      </c>
      <c r="O331" s="320">
        <v>6</v>
      </c>
      <c r="P331" s="318">
        <v>37500</v>
      </c>
      <c r="Q331" s="308">
        <v>1</v>
      </c>
      <c r="R331" s="308">
        <v>12</v>
      </c>
    </row>
    <row r="332" spans="1:18" s="321" customFormat="1" ht="22.5" x14ac:dyDescent="0.25">
      <c r="A332" s="317" t="s">
        <v>471</v>
      </c>
      <c r="B332" s="317" t="s">
        <v>472</v>
      </c>
      <c r="C332" s="317" t="s">
        <v>161</v>
      </c>
      <c r="D332" s="317" t="s">
        <v>477</v>
      </c>
      <c r="E332" s="318">
        <v>3125</v>
      </c>
      <c r="F332" s="322" t="s">
        <v>1148</v>
      </c>
      <c r="G332" s="317" t="s">
        <v>1149</v>
      </c>
      <c r="H332" s="317" t="s">
        <v>392</v>
      </c>
      <c r="I332" s="317" t="s">
        <v>479</v>
      </c>
      <c r="J332" s="317" t="s">
        <v>479</v>
      </c>
      <c r="K332" s="320">
        <v>6</v>
      </c>
      <c r="L332" s="320">
        <v>12</v>
      </c>
      <c r="M332" s="318">
        <v>37500</v>
      </c>
      <c r="N332" s="320">
        <v>1</v>
      </c>
      <c r="O332" s="320">
        <v>6</v>
      </c>
      <c r="P332" s="318">
        <v>18750</v>
      </c>
      <c r="Q332" s="308">
        <v>1</v>
      </c>
      <c r="R332" s="308">
        <v>12</v>
      </c>
    </row>
    <row r="333" spans="1:18" s="321" customFormat="1" ht="22.5" x14ac:dyDescent="0.25">
      <c r="A333" s="317" t="s">
        <v>471</v>
      </c>
      <c r="B333" s="317" t="s">
        <v>472</v>
      </c>
      <c r="C333" s="317" t="s">
        <v>161</v>
      </c>
      <c r="D333" s="317" t="s">
        <v>477</v>
      </c>
      <c r="E333" s="318">
        <v>3500</v>
      </c>
      <c r="F333" s="319">
        <v>42787090</v>
      </c>
      <c r="G333" s="317" t="s">
        <v>1150</v>
      </c>
      <c r="H333" s="317" t="s">
        <v>398</v>
      </c>
      <c r="I333" s="317" t="s">
        <v>479</v>
      </c>
      <c r="J333" s="317" t="s">
        <v>479</v>
      </c>
      <c r="K333" s="320">
        <v>6</v>
      </c>
      <c r="L333" s="320">
        <v>12</v>
      </c>
      <c r="M333" s="318">
        <v>42000</v>
      </c>
      <c r="N333" s="320">
        <v>1</v>
      </c>
      <c r="O333" s="320">
        <v>6</v>
      </c>
      <c r="P333" s="318">
        <v>21000</v>
      </c>
      <c r="Q333" s="308">
        <v>1</v>
      </c>
      <c r="R333" s="308">
        <v>12</v>
      </c>
    </row>
    <row r="334" spans="1:18" s="321" customFormat="1" ht="22.5" x14ac:dyDescent="0.25">
      <c r="A334" s="317" t="s">
        <v>471</v>
      </c>
      <c r="B334" s="317" t="s">
        <v>472</v>
      </c>
      <c r="C334" s="317" t="s">
        <v>161</v>
      </c>
      <c r="D334" s="317" t="s">
        <v>534</v>
      </c>
      <c r="E334" s="318">
        <v>3500</v>
      </c>
      <c r="F334" s="319">
        <v>46047369</v>
      </c>
      <c r="G334" s="317" t="s">
        <v>1151</v>
      </c>
      <c r="H334" s="317" t="s">
        <v>1152</v>
      </c>
      <c r="I334" s="317" t="s">
        <v>479</v>
      </c>
      <c r="J334" s="317" t="s">
        <v>479</v>
      </c>
      <c r="K334" s="320">
        <v>6</v>
      </c>
      <c r="L334" s="320">
        <v>12</v>
      </c>
      <c r="M334" s="318">
        <v>42000</v>
      </c>
      <c r="N334" s="320">
        <v>1</v>
      </c>
      <c r="O334" s="320">
        <v>6</v>
      </c>
      <c r="P334" s="318">
        <v>21000</v>
      </c>
      <c r="Q334" s="308">
        <v>1</v>
      </c>
      <c r="R334" s="308">
        <v>12</v>
      </c>
    </row>
    <row r="335" spans="1:18" s="321" customFormat="1" ht="33.75" x14ac:dyDescent="0.25">
      <c r="A335" s="317" t="s">
        <v>471</v>
      </c>
      <c r="B335" s="317" t="s">
        <v>472</v>
      </c>
      <c r="C335" s="317" t="s">
        <v>161</v>
      </c>
      <c r="D335" s="317" t="s">
        <v>1153</v>
      </c>
      <c r="E335" s="318">
        <v>2800</v>
      </c>
      <c r="F335" s="319">
        <v>40455048</v>
      </c>
      <c r="G335" s="317" t="s">
        <v>1154</v>
      </c>
      <c r="H335" s="317" t="s">
        <v>1155</v>
      </c>
      <c r="I335" s="317" t="s">
        <v>476</v>
      </c>
      <c r="J335" s="317" t="s">
        <v>476</v>
      </c>
      <c r="K335" s="320">
        <v>6</v>
      </c>
      <c r="L335" s="320">
        <v>12</v>
      </c>
      <c r="M335" s="318">
        <v>33600</v>
      </c>
      <c r="N335" s="320">
        <v>1</v>
      </c>
      <c r="O335" s="320">
        <v>6</v>
      </c>
      <c r="P335" s="318">
        <v>16800</v>
      </c>
      <c r="Q335" s="308">
        <v>1</v>
      </c>
      <c r="R335" s="308">
        <v>12</v>
      </c>
    </row>
    <row r="336" spans="1:18" s="321" customFormat="1" ht="22.5" x14ac:dyDescent="0.25">
      <c r="A336" s="317" t="s">
        <v>471</v>
      </c>
      <c r="B336" s="317" t="s">
        <v>472</v>
      </c>
      <c r="C336" s="317" t="s">
        <v>161</v>
      </c>
      <c r="D336" s="317" t="s">
        <v>1156</v>
      </c>
      <c r="E336" s="318">
        <v>9000</v>
      </c>
      <c r="F336" s="322" t="s">
        <v>1157</v>
      </c>
      <c r="G336" s="317" t="s">
        <v>1158</v>
      </c>
      <c r="H336" s="317" t="s">
        <v>1159</v>
      </c>
      <c r="I336" s="317" t="s">
        <v>479</v>
      </c>
      <c r="J336" s="317" t="s">
        <v>479</v>
      </c>
      <c r="K336" s="320">
        <v>6</v>
      </c>
      <c r="L336" s="320">
        <v>12</v>
      </c>
      <c r="M336" s="318">
        <v>108000</v>
      </c>
      <c r="N336" s="320">
        <v>1</v>
      </c>
      <c r="O336" s="320">
        <v>6</v>
      </c>
      <c r="P336" s="318">
        <v>54000</v>
      </c>
      <c r="Q336" s="308">
        <v>1</v>
      </c>
      <c r="R336" s="308">
        <v>12</v>
      </c>
    </row>
    <row r="337" spans="1:18" s="321" customFormat="1" ht="22.5" x14ac:dyDescent="0.25">
      <c r="A337" s="317" t="s">
        <v>471</v>
      </c>
      <c r="B337" s="317" t="s">
        <v>472</v>
      </c>
      <c r="C337" s="317" t="s">
        <v>161</v>
      </c>
      <c r="D337" s="317" t="s">
        <v>1160</v>
      </c>
      <c r="E337" s="318">
        <v>5000</v>
      </c>
      <c r="F337" s="319">
        <v>40195464</v>
      </c>
      <c r="G337" s="317" t="s">
        <v>1161</v>
      </c>
      <c r="H337" s="317" t="s">
        <v>1162</v>
      </c>
      <c r="I337" s="317" t="s">
        <v>479</v>
      </c>
      <c r="J337" s="317" t="s">
        <v>479</v>
      </c>
      <c r="K337" s="320">
        <v>6</v>
      </c>
      <c r="L337" s="320">
        <v>12</v>
      </c>
      <c r="M337" s="318">
        <v>60000</v>
      </c>
      <c r="N337" s="320">
        <v>1</v>
      </c>
      <c r="O337" s="320">
        <v>6</v>
      </c>
      <c r="P337" s="318">
        <v>30000</v>
      </c>
      <c r="Q337" s="308">
        <v>1</v>
      </c>
      <c r="R337" s="308">
        <v>12</v>
      </c>
    </row>
    <row r="338" spans="1:18" s="321" customFormat="1" ht="22.5" x14ac:dyDescent="0.25">
      <c r="A338" s="317" t="s">
        <v>471</v>
      </c>
      <c r="B338" s="317" t="s">
        <v>472</v>
      </c>
      <c r="C338" s="317" t="s">
        <v>161</v>
      </c>
      <c r="D338" s="317" t="s">
        <v>1163</v>
      </c>
      <c r="E338" s="318">
        <v>6900</v>
      </c>
      <c r="F338" s="322" t="s">
        <v>1164</v>
      </c>
      <c r="G338" s="317" t="s">
        <v>1165</v>
      </c>
      <c r="H338" s="317" t="s">
        <v>1166</v>
      </c>
      <c r="I338" s="317" t="s">
        <v>497</v>
      </c>
      <c r="J338" s="317" t="s">
        <v>497</v>
      </c>
      <c r="K338" s="320">
        <v>6</v>
      </c>
      <c r="L338" s="320">
        <v>12</v>
      </c>
      <c r="M338" s="318">
        <v>82800</v>
      </c>
      <c r="N338" s="320">
        <v>1</v>
      </c>
      <c r="O338" s="320">
        <v>6</v>
      </c>
      <c r="P338" s="318">
        <v>41400</v>
      </c>
      <c r="Q338" s="308">
        <v>1</v>
      </c>
      <c r="R338" s="308">
        <v>12</v>
      </c>
    </row>
    <row r="339" spans="1:18" s="321" customFormat="1" ht="22.5" x14ac:dyDescent="0.25">
      <c r="A339" s="317" t="s">
        <v>471</v>
      </c>
      <c r="B339" s="317" t="s">
        <v>472</v>
      </c>
      <c r="C339" s="317" t="s">
        <v>161</v>
      </c>
      <c r="D339" s="317" t="s">
        <v>1167</v>
      </c>
      <c r="E339" s="318">
        <v>5000</v>
      </c>
      <c r="F339" s="322" t="s">
        <v>1168</v>
      </c>
      <c r="G339" s="317" t="s">
        <v>1169</v>
      </c>
      <c r="H339" s="317" t="s">
        <v>1170</v>
      </c>
      <c r="I339" s="317" t="s">
        <v>479</v>
      </c>
      <c r="J339" s="317" t="s">
        <v>479</v>
      </c>
      <c r="K339" s="320">
        <v>6</v>
      </c>
      <c r="L339" s="320">
        <v>12</v>
      </c>
      <c r="M339" s="318">
        <v>60000</v>
      </c>
      <c r="N339" s="320">
        <v>1</v>
      </c>
      <c r="O339" s="320">
        <v>6</v>
      </c>
      <c r="P339" s="318">
        <v>30000</v>
      </c>
      <c r="Q339" s="308">
        <v>1</v>
      </c>
      <c r="R339" s="308">
        <v>12</v>
      </c>
    </row>
    <row r="340" spans="1:18" s="321" customFormat="1" ht="22.5" x14ac:dyDescent="0.25">
      <c r="A340" s="317" t="s">
        <v>471</v>
      </c>
      <c r="B340" s="317" t="s">
        <v>472</v>
      </c>
      <c r="C340" s="317" t="s">
        <v>161</v>
      </c>
      <c r="D340" s="317" t="s">
        <v>490</v>
      </c>
      <c r="E340" s="318">
        <v>1900</v>
      </c>
      <c r="F340" s="319">
        <v>25716478</v>
      </c>
      <c r="G340" s="317" t="s">
        <v>1171</v>
      </c>
      <c r="H340" s="317" t="s">
        <v>492</v>
      </c>
      <c r="I340" s="317" t="s">
        <v>493</v>
      </c>
      <c r="J340" s="317" t="s">
        <v>493</v>
      </c>
      <c r="K340" s="320">
        <v>6</v>
      </c>
      <c r="L340" s="320">
        <v>12</v>
      </c>
      <c r="M340" s="318">
        <v>22800</v>
      </c>
      <c r="N340" s="320">
        <v>1</v>
      </c>
      <c r="O340" s="320">
        <v>6</v>
      </c>
      <c r="P340" s="318">
        <v>11400</v>
      </c>
      <c r="Q340" s="308">
        <v>1</v>
      </c>
      <c r="R340" s="308">
        <v>12</v>
      </c>
    </row>
    <row r="341" spans="1:18" s="321" customFormat="1" ht="33.75" x14ac:dyDescent="0.25">
      <c r="A341" s="317" t="s">
        <v>471</v>
      </c>
      <c r="B341" s="317" t="s">
        <v>472</v>
      </c>
      <c r="C341" s="317" t="s">
        <v>161</v>
      </c>
      <c r="D341" s="317" t="s">
        <v>1172</v>
      </c>
      <c r="E341" s="318">
        <v>3500</v>
      </c>
      <c r="F341" s="319">
        <v>76926689</v>
      </c>
      <c r="G341" s="317" t="s">
        <v>1173</v>
      </c>
      <c r="H341" s="317" t="s">
        <v>1174</v>
      </c>
      <c r="I341" s="317" t="s">
        <v>479</v>
      </c>
      <c r="J341" s="317" t="s">
        <v>479</v>
      </c>
      <c r="K341" s="320">
        <v>6</v>
      </c>
      <c r="L341" s="320">
        <v>12</v>
      </c>
      <c r="M341" s="318">
        <v>42000</v>
      </c>
      <c r="N341" s="320">
        <v>1</v>
      </c>
      <c r="O341" s="320">
        <v>6</v>
      </c>
      <c r="P341" s="318">
        <v>21000</v>
      </c>
      <c r="Q341" s="308">
        <v>1</v>
      </c>
      <c r="R341" s="308">
        <v>12</v>
      </c>
    </row>
    <row r="342" spans="1:18" s="321" customFormat="1" ht="22.5" x14ac:dyDescent="0.25">
      <c r="A342" s="317" t="s">
        <v>471</v>
      </c>
      <c r="B342" s="317" t="s">
        <v>472</v>
      </c>
      <c r="C342" s="317" t="s">
        <v>161</v>
      </c>
      <c r="D342" s="317" t="s">
        <v>542</v>
      </c>
      <c r="E342" s="318">
        <v>5000</v>
      </c>
      <c r="F342" s="322" t="s">
        <v>1175</v>
      </c>
      <c r="G342" s="317" t="s">
        <v>1176</v>
      </c>
      <c r="H342" s="317" t="s">
        <v>555</v>
      </c>
      <c r="I342" s="317" t="s">
        <v>479</v>
      </c>
      <c r="J342" s="317" t="s">
        <v>479</v>
      </c>
      <c r="K342" s="320">
        <v>6</v>
      </c>
      <c r="L342" s="320">
        <v>12</v>
      </c>
      <c r="M342" s="318">
        <v>60000</v>
      </c>
      <c r="N342" s="320">
        <v>1</v>
      </c>
      <c r="O342" s="320">
        <v>6</v>
      </c>
      <c r="P342" s="318">
        <v>30000</v>
      </c>
      <c r="Q342" s="308">
        <v>1</v>
      </c>
      <c r="R342" s="308">
        <v>12</v>
      </c>
    </row>
    <row r="343" spans="1:18" s="321" customFormat="1" ht="22.5" x14ac:dyDescent="0.25">
      <c r="A343" s="317" t="s">
        <v>471</v>
      </c>
      <c r="B343" s="317" t="s">
        <v>472</v>
      </c>
      <c r="C343" s="317" t="s">
        <v>161</v>
      </c>
      <c r="D343" s="317" t="s">
        <v>560</v>
      </c>
      <c r="E343" s="318">
        <v>3500</v>
      </c>
      <c r="F343" s="319">
        <v>42982442</v>
      </c>
      <c r="G343" s="317" t="s">
        <v>1177</v>
      </c>
      <c r="H343" s="317" t="s">
        <v>1027</v>
      </c>
      <c r="I343" s="317" t="s">
        <v>479</v>
      </c>
      <c r="J343" s="317" t="s">
        <v>479</v>
      </c>
      <c r="K343" s="320">
        <v>6</v>
      </c>
      <c r="L343" s="320">
        <v>12</v>
      </c>
      <c r="M343" s="318">
        <v>42000</v>
      </c>
      <c r="N343" s="320">
        <v>1</v>
      </c>
      <c r="O343" s="320">
        <v>6</v>
      </c>
      <c r="P343" s="318">
        <v>21000</v>
      </c>
      <c r="Q343" s="308">
        <v>1</v>
      </c>
      <c r="R343" s="308">
        <v>12</v>
      </c>
    </row>
    <row r="344" spans="1:18" s="321" customFormat="1" ht="22.5" x14ac:dyDescent="0.25">
      <c r="A344" s="317" t="s">
        <v>471</v>
      </c>
      <c r="B344" s="317" t="s">
        <v>472</v>
      </c>
      <c r="C344" s="317" t="s">
        <v>161</v>
      </c>
      <c r="D344" s="317" t="s">
        <v>652</v>
      </c>
      <c r="E344" s="318">
        <v>3900</v>
      </c>
      <c r="F344" s="319">
        <v>10763647</v>
      </c>
      <c r="G344" s="317" t="s">
        <v>1178</v>
      </c>
      <c r="H344" s="317" t="s">
        <v>406</v>
      </c>
      <c r="I344" s="317" t="s">
        <v>479</v>
      </c>
      <c r="J344" s="317" t="s">
        <v>479</v>
      </c>
      <c r="K344" s="320">
        <v>6</v>
      </c>
      <c r="L344" s="320">
        <v>12</v>
      </c>
      <c r="M344" s="318">
        <v>46800</v>
      </c>
      <c r="N344" s="320">
        <v>1</v>
      </c>
      <c r="O344" s="320">
        <v>6</v>
      </c>
      <c r="P344" s="318">
        <v>23400</v>
      </c>
      <c r="Q344" s="308">
        <v>1</v>
      </c>
      <c r="R344" s="308">
        <v>12</v>
      </c>
    </row>
    <row r="345" spans="1:18" s="321" customFormat="1" ht="45" x14ac:dyDescent="0.25">
      <c r="A345" s="317" t="s">
        <v>471</v>
      </c>
      <c r="B345" s="317" t="s">
        <v>472</v>
      </c>
      <c r="C345" s="317" t="s">
        <v>161</v>
      </c>
      <c r="D345" s="317" t="s">
        <v>528</v>
      </c>
      <c r="E345" s="318">
        <v>3500</v>
      </c>
      <c r="F345" s="319">
        <v>76319802</v>
      </c>
      <c r="G345" s="317" t="s">
        <v>1179</v>
      </c>
      <c r="H345" s="317" t="s">
        <v>1180</v>
      </c>
      <c r="I345" s="317" t="s">
        <v>493</v>
      </c>
      <c r="J345" s="317" t="s">
        <v>493</v>
      </c>
      <c r="K345" s="320">
        <v>6</v>
      </c>
      <c r="L345" s="320">
        <v>12</v>
      </c>
      <c r="M345" s="318">
        <v>42000</v>
      </c>
      <c r="N345" s="320">
        <v>1</v>
      </c>
      <c r="O345" s="320">
        <v>6</v>
      </c>
      <c r="P345" s="318">
        <v>21000</v>
      </c>
      <c r="Q345" s="308">
        <v>1</v>
      </c>
      <c r="R345" s="308">
        <v>12</v>
      </c>
    </row>
    <row r="346" spans="1:18" s="321" customFormat="1" ht="33.75" x14ac:dyDescent="0.25">
      <c r="A346" s="317" t="s">
        <v>471</v>
      </c>
      <c r="B346" s="317" t="s">
        <v>472</v>
      </c>
      <c r="C346" s="317" t="s">
        <v>161</v>
      </c>
      <c r="D346" s="317" t="s">
        <v>480</v>
      </c>
      <c r="E346" s="318">
        <v>6250</v>
      </c>
      <c r="F346" s="319">
        <v>25564811</v>
      </c>
      <c r="G346" s="317" t="s">
        <v>1181</v>
      </c>
      <c r="H346" s="317" t="s">
        <v>1182</v>
      </c>
      <c r="I346" s="317" t="s">
        <v>497</v>
      </c>
      <c r="J346" s="317" t="s">
        <v>497</v>
      </c>
      <c r="K346" s="320">
        <v>6</v>
      </c>
      <c r="L346" s="320">
        <v>12</v>
      </c>
      <c r="M346" s="318">
        <v>75000</v>
      </c>
      <c r="N346" s="320">
        <v>1</v>
      </c>
      <c r="O346" s="320">
        <v>6</v>
      </c>
      <c r="P346" s="318">
        <v>37500</v>
      </c>
      <c r="Q346" s="308">
        <v>1</v>
      </c>
      <c r="R346" s="308">
        <v>12</v>
      </c>
    </row>
    <row r="347" spans="1:18" s="321" customFormat="1" ht="33.75" x14ac:dyDescent="0.25">
      <c r="A347" s="317" t="s">
        <v>471</v>
      </c>
      <c r="B347" s="317" t="s">
        <v>472</v>
      </c>
      <c r="C347" s="317" t="s">
        <v>161</v>
      </c>
      <c r="D347" s="317" t="s">
        <v>1183</v>
      </c>
      <c r="E347" s="318">
        <v>3100</v>
      </c>
      <c r="F347" s="322" t="s">
        <v>1184</v>
      </c>
      <c r="G347" s="317" t="s">
        <v>1185</v>
      </c>
      <c r="H347" s="317" t="s">
        <v>1182</v>
      </c>
      <c r="I347" s="317" t="s">
        <v>497</v>
      </c>
      <c r="J347" s="317" t="s">
        <v>497</v>
      </c>
      <c r="K347" s="320">
        <v>6</v>
      </c>
      <c r="L347" s="320">
        <v>12</v>
      </c>
      <c r="M347" s="318">
        <v>37200</v>
      </c>
      <c r="N347" s="320">
        <v>1</v>
      </c>
      <c r="O347" s="320">
        <v>6</v>
      </c>
      <c r="P347" s="318">
        <v>18600</v>
      </c>
      <c r="Q347" s="308">
        <v>1</v>
      </c>
      <c r="R347" s="308">
        <v>12</v>
      </c>
    </row>
    <row r="348" spans="1:18" s="321" customFormat="1" ht="22.5" x14ac:dyDescent="0.25">
      <c r="A348" s="317" t="s">
        <v>471</v>
      </c>
      <c r="B348" s="317" t="s">
        <v>472</v>
      </c>
      <c r="C348" s="317" t="s">
        <v>161</v>
      </c>
      <c r="D348" s="317" t="s">
        <v>582</v>
      </c>
      <c r="E348" s="318">
        <v>3125</v>
      </c>
      <c r="F348" s="319">
        <v>10474857</v>
      </c>
      <c r="G348" s="317" t="s">
        <v>1186</v>
      </c>
      <c r="H348" s="317" t="s">
        <v>398</v>
      </c>
      <c r="I348" s="317" t="s">
        <v>497</v>
      </c>
      <c r="J348" s="317" t="s">
        <v>497</v>
      </c>
      <c r="K348" s="320">
        <v>6</v>
      </c>
      <c r="L348" s="320">
        <v>12</v>
      </c>
      <c r="M348" s="318">
        <v>37500</v>
      </c>
      <c r="N348" s="320">
        <v>1</v>
      </c>
      <c r="O348" s="320">
        <v>6</v>
      </c>
      <c r="P348" s="318">
        <v>18750</v>
      </c>
      <c r="Q348" s="308">
        <v>1</v>
      </c>
      <c r="R348" s="308">
        <v>12</v>
      </c>
    </row>
    <row r="349" spans="1:18" s="321" customFormat="1" ht="22.5" x14ac:dyDescent="0.25">
      <c r="A349" s="317" t="s">
        <v>471</v>
      </c>
      <c r="B349" s="317" t="s">
        <v>472</v>
      </c>
      <c r="C349" s="317" t="s">
        <v>161</v>
      </c>
      <c r="D349" s="317" t="s">
        <v>480</v>
      </c>
      <c r="E349" s="318">
        <v>6250</v>
      </c>
      <c r="F349" s="322" t="s">
        <v>1187</v>
      </c>
      <c r="G349" s="317" t="s">
        <v>1188</v>
      </c>
      <c r="H349" s="317" t="s">
        <v>1189</v>
      </c>
      <c r="I349" s="317" t="s">
        <v>479</v>
      </c>
      <c r="J349" s="317" t="s">
        <v>479</v>
      </c>
      <c r="K349" s="320">
        <v>6</v>
      </c>
      <c r="L349" s="320">
        <v>12</v>
      </c>
      <c r="M349" s="318">
        <v>75000</v>
      </c>
      <c r="N349" s="320">
        <v>1</v>
      </c>
      <c r="O349" s="320">
        <v>6</v>
      </c>
      <c r="P349" s="318">
        <v>37500</v>
      </c>
      <c r="Q349" s="308">
        <v>1</v>
      </c>
      <c r="R349" s="308">
        <v>12</v>
      </c>
    </row>
    <row r="350" spans="1:18" s="321" customFormat="1" ht="22.5" x14ac:dyDescent="0.25">
      <c r="A350" s="317" t="s">
        <v>471</v>
      </c>
      <c r="B350" s="317" t="s">
        <v>472</v>
      </c>
      <c r="C350" s="317" t="s">
        <v>161</v>
      </c>
      <c r="D350" s="317" t="s">
        <v>1190</v>
      </c>
      <c r="E350" s="318">
        <v>6250</v>
      </c>
      <c r="F350" s="319">
        <v>41469321</v>
      </c>
      <c r="G350" s="317" t="s">
        <v>1191</v>
      </c>
      <c r="H350" s="317" t="s">
        <v>451</v>
      </c>
      <c r="I350" s="317" t="s">
        <v>479</v>
      </c>
      <c r="J350" s="317" t="s">
        <v>479</v>
      </c>
      <c r="K350" s="320">
        <v>6</v>
      </c>
      <c r="L350" s="320">
        <v>12</v>
      </c>
      <c r="M350" s="318">
        <v>75000</v>
      </c>
      <c r="N350" s="320">
        <v>1</v>
      </c>
      <c r="O350" s="320">
        <v>6</v>
      </c>
      <c r="P350" s="318">
        <v>37500</v>
      </c>
      <c r="Q350" s="308">
        <v>1</v>
      </c>
      <c r="R350" s="308">
        <v>12</v>
      </c>
    </row>
    <row r="351" spans="1:18" s="321" customFormat="1" ht="33.75" x14ac:dyDescent="0.25">
      <c r="A351" s="317" t="s">
        <v>471</v>
      </c>
      <c r="B351" s="317" t="s">
        <v>472</v>
      </c>
      <c r="C351" s="317" t="s">
        <v>161</v>
      </c>
      <c r="D351" s="317" t="s">
        <v>582</v>
      </c>
      <c r="E351" s="318">
        <v>5000</v>
      </c>
      <c r="F351" s="322" t="s">
        <v>1192</v>
      </c>
      <c r="G351" s="317" t="s">
        <v>1193</v>
      </c>
      <c r="H351" s="317" t="s">
        <v>1194</v>
      </c>
      <c r="I351" s="317" t="s">
        <v>479</v>
      </c>
      <c r="J351" s="317" t="s">
        <v>479</v>
      </c>
      <c r="K351" s="320">
        <v>6</v>
      </c>
      <c r="L351" s="320">
        <v>12</v>
      </c>
      <c r="M351" s="318">
        <v>60000</v>
      </c>
      <c r="N351" s="320">
        <v>1</v>
      </c>
      <c r="O351" s="320">
        <v>6</v>
      </c>
      <c r="P351" s="318">
        <v>30000</v>
      </c>
      <c r="Q351" s="308">
        <v>1</v>
      </c>
      <c r="R351" s="308">
        <v>12</v>
      </c>
    </row>
    <row r="352" spans="1:18" s="321" customFormat="1" ht="22.5" x14ac:dyDescent="0.25">
      <c r="A352" s="317" t="s">
        <v>471</v>
      </c>
      <c r="B352" s="317" t="s">
        <v>472</v>
      </c>
      <c r="C352" s="317" t="s">
        <v>161</v>
      </c>
      <c r="D352" s="317" t="s">
        <v>1195</v>
      </c>
      <c r="E352" s="318">
        <v>3100</v>
      </c>
      <c r="F352" s="319">
        <v>40497285</v>
      </c>
      <c r="G352" s="317" t="s">
        <v>1196</v>
      </c>
      <c r="H352" s="317" t="s">
        <v>1197</v>
      </c>
      <c r="I352" s="317" t="s">
        <v>476</v>
      </c>
      <c r="J352" s="317" t="s">
        <v>476</v>
      </c>
      <c r="K352" s="320">
        <v>6</v>
      </c>
      <c r="L352" s="320">
        <v>12</v>
      </c>
      <c r="M352" s="318">
        <v>37200</v>
      </c>
      <c r="N352" s="320">
        <v>1</v>
      </c>
      <c r="O352" s="320">
        <v>6</v>
      </c>
      <c r="P352" s="318">
        <v>18600</v>
      </c>
      <c r="Q352" s="308">
        <v>1</v>
      </c>
      <c r="R352" s="308">
        <v>12</v>
      </c>
    </row>
    <row r="353" spans="1:18" s="321" customFormat="1" ht="33.75" x14ac:dyDescent="0.25">
      <c r="A353" s="317" t="s">
        <v>471</v>
      </c>
      <c r="B353" s="317" t="s">
        <v>472</v>
      </c>
      <c r="C353" s="317" t="s">
        <v>161</v>
      </c>
      <c r="D353" s="317" t="s">
        <v>582</v>
      </c>
      <c r="E353" s="318">
        <v>3000</v>
      </c>
      <c r="F353" s="319">
        <v>44735763</v>
      </c>
      <c r="G353" s="317" t="s">
        <v>1198</v>
      </c>
      <c r="H353" s="317" t="s">
        <v>1199</v>
      </c>
      <c r="I353" s="317" t="s">
        <v>476</v>
      </c>
      <c r="J353" s="317" t="s">
        <v>476</v>
      </c>
      <c r="K353" s="320">
        <v>6</v>
      </c>
      <c r="L353" s="320">
        <v>12</v>
      </c>
      <c r="M353" s="318">
        <v>36000</v>
      </c>
      <c r="N353" s="320">
        <v>1</v>
      </c>
      <c r="O353" s="320">
        <v>6</v>
      </c>
      <c r="P353" s="318">
        <v>18000</v>
      </c>
      <c r="Q353" s="308">
        <v>1</v>
      </c>
      <c r="R353" s="308">
        <v>12</v>
      </c>
    </row>
    <row r="354" spans="1:18" s="321" customFormat="1" ht="22.5" x14ac:dyDescent="0.25">
      <c r="A354" s="317" t="s">
        <v>471</v>
      </c>
      <c r="B354" s="317" t="s">
        <v>472</v>
      </c>
      <c r="C354" s="317" t="s">
        <v>161</v>
      </c>
      <c r="D354" s="317" t="s">
        <v>544</v>
      </c>
      <c r="E354" s="318">
        <v>5000</v>
      </c>
      <c r="F354" s="319">
        <v>42929709</v>
      </c>
      <c r="G354" s="317" t="s">
        <v>1200</v>
      </c>
      <c r="H354" s="317" t="s">
        <v>500</v>
      </c>
      <c r="I354" s="317" t="s">
        <v>479</v>
      </c>
      <c r="J354" s="317" t="s">
        <v>479</v>
      </c>
      <c r="K354" s="320">
        <v>6</v>
      </c>
      <c r="L354" s="320">
        <v>12</v>
      </c>
      <c r="M354" s="318">
        <v>60000</v>
      </c>
      <c r="N354" s="320">
        <v>1</v>
      </c>
      <c r="O354" s="320">
        <v>6</v>
      </c>
      <c r="P354" s="318">
        <v>30000</v>
      </c>
      <c r="Q354" s="308">
        <v>1</v>
      </c>
      <c r="R354" s="308">
        <v>12</v>
      </c>
    </row>
    <row r="355" spans="1:18" s="321" customFormat="1" ht="22.5" x14ac:dyDescent="0.25">
      <c r="A355" s="317" t="s">
        <v>471</v>
      </c>
      <c r="B355" s="317" t="s">
        <v>472</v>
      </c>
      <c r="C355" s="317" t="s">
        <v>161</v>
      </c>
      <c r="D355" s="317" t="s">
        <v>617</v>
      </c>
      <c r="E355" s="318">
        <v>2400</v>
      </c>
      <c r="F355" s="319">
        <v>10230017</v>
      </c>
      <c r="G355" s="317" t="s">
        <v>1201</v>
      </c>
      <c r="H355" s="317" t="s">
        <v>492</v>
      </c>
      <c r="I355" s="317" t="s">
        <v>493</v>
      </c>
      <c r="J355" s="317" t="s">
        <v>493</v>
      </c>
      <c r="K355" s="320">
        <v>6</v>
      </c>
      <c r="L355" s="320">
        <v>12</v>
      </c>
      <c r="M355" s="318">
        <v>28800</v>
      </c>
      <c r="N355" s="320">
        <v>1</v>
      </c>
      <c r="O355" s="320">
        <v>6</v>
      </c>
      <c r="P355" s="318">
        <v>14400</v>
      </c>
      <c r="Q355" s="308">
        <v>1</v>
      </c>
      <c r="R355" s="308">
        <v>12</v>
      </c>
    </row>
    <row r="356" spans="1:18" s="321" customFormat="1" ht="22.5" x14ac:dyDescent="0.25">
      <c r="A356" s="317" t="s">
        <v>471</v>
      </c>
      <c r="B356" s="317" t="s">
        <v>472</v>
      </c>
      <c r="C356" s="317" t="s">
        <v>161</v>
      </c>
      <c r="D356" s="317" t="s">
        <v>534</v>
      </c>
      <c r="E356" s="318">
        <v>3500</v>
      </c>
      <c r="F356" s="319">
        <v>41870241</v>
      </c>
      <c r="G356" s="317" t="s">
        <v>1202</v>
      </c>
      <c r="H356" s="317" t="s">
        <v>1099</v>
      </c>
      <c r="I356" s="317" t="s">
        <v>497</v>
      </c>
      <c r="J356" s="317" t="s">
        <v>497</v>
      </c>
      <c r="K356" s="320">
        <v>6</v>
      </c>
      <c r="L356" s="320">
        <v>12</v>
      </c>
      <c r="M356" s="318">
        <v>42000</v>
      </c>
      <c r="N356" s="320">
        <v>1</v>
      </c>
      <c r="O356" s="320">
        <v>6</v>
      </c>
      <c r="P356" s="318">
        <v>21000</v>
      </c>
      <c r="Q356" s="308">
        <v>1</v>
      </c>
      <c r="R356" s="308">
        <v>12</v>
      </c>
    </row>
    <row r="357" spans="1:18" s="321" customFormat="1" ht="22.5" x14ac:dyDescent="0.25">
      <c r="A357" s="317" t="s">
        <v>471</v>
      </c>
      <c r="B357" s="317" t="s">
        <v>472</v>
      </c>
      <c r="C357" s="317" t="s">
        <v>161</v>
      </c>
      <c r="D357" s="317" t="s">
        <v>1116</v>
      </c>
      <c r="E357" s="318">
        <v>4300</v>
      </c>
      <c r="F357" s="319">
        <v>25703801</v>
      </c>
      <c r="G357" s="317" t="s">
        <v>1203</v>
      </c>
      <c r="H357" s="317" t="s">
        <v>1105</v>
      </c>
      <c r="I357" s="317" t="s">
        <v>479</v>
      </c>
      <c r="J357" s="317" t="s">
        <v>479</v>
      </c>
      <c r="K357" s="320">
        <v>6</v>
      </c>
      <c r="L357" s="320">
        <v>12</v>
      </c>
      <c r="M357" s="318">
        <v>51600</v>
      </c>
      <c r="N357" s="320">
        <v>1</v>
      </c>
      <c r="O357" s="320">
        <v>6</v>
      </c>
      <c r="P357" s="318">
        <v>25800</v>
      </c>
      <c r="Q357" s="308">
        <v>1</v>
      </c>
      <c r="R357" s="308">
        <v>12</v>
      </c>
    </row>
    <row r="358" spans="1:18" s="321" customFormat="1" ht="33.75" x14ac:dyDescent="0.25">
      <c r="A358" s="317" t="s">
        <v>471</v>
      </c>
      <c r="B358" s="317" t="s">
        <v>472</v>
      </c>
      <c r="C358" s="317" t="s">
        <v>161</v>
      </c>
      <c r="D358" s="317" t="s">
        <v>1204</v>
      </c>
      <c r="E358" s="318">
        <v>3100</v>
      </c>
      <c r="F358" s="319">
        <v>40559529</v>
      </c>
      <c r="G358" s="317" t="s">
        <v>1205</v>
      </c>
      <c r="H358" s="317" t="s">
        <v>1206</v>
      </c>
      <c r="I358" s="317" t="s">
        <v>497</v>
      </c>
      <c r="J358" s="317" t="s">
        <v>497</v>
      </c>
      <c r="K358" s="320">
        <v>6</v>
      </c>
      <c r="L358" s="320">
        <v>12</v>
      </c>
      <c r="M358" s="318">
        <v>37200</v>
      </c>
      <c r="N358" s="320">
        <v>1</v>
      </c>
      <c r="O358" s="320">
        <v>6</v>
      </c>
      <c r="P358" s="318">
        <v>18600</v>
      </c>
      <c r="Q358" s="308">
        <v>1</v>
      </c>
      <c r="R358" s="308">
        <v>12</v>
      </c>
    </row>
    <row r="359" spans="1:18" s="321" customFormat="1" ht="22.5" x14ac:dyDescent="0.25">
      <c r="A359" s="317" t="s">
        <v>471</v>
      </c>
      <c r="B359" s="317" t="s">
        <v>472</v>
      </c>
      <c r="C359" s="317" t="s">
        <v>161</v>
      </c>
      <c r="D359" s="317" t="s">
        <v>617</v>
      </c>
      <c r="E359" s="318">
        <v>2400</v>
      </c>
      <c r="F359" s="322" t="s">
        <v>1207</v>
      </c>
      <c r="G359" s="317" t="s">
        <v>1208</v>
      </c>
      <c r="H359" s="317" t="s">
        <v>492</v>
      </c>
      <c r="I359" s="317" t="s">
        <v>493</v>
      </c>
      <c r="J359" s="317" t="s">
        <v>493</v>
      </c>
      <c r="K359" s="320">
        <v>6</v>
      </c>
      <c r="L359" s="320">
        <v>12</v>
      </c>
      <c r="M359" s="318">
        <v>28800</v>
      </c>
      <c r="N359" s="320">
        <v>1</v>
      </c>
      <c r="O359" s="320">
        <v>6</v>
      </c>
      <c r="P359" s="318">
        <v>14400</v>
      </c>
      <c r="Q359" s="308">
        <v>1</v>
      </c>
      <c r="R359" s="308">
        <v>12</v>
      </c>
    </row>
    <row r="360" spans="1:18" s="321" customFormat="1" ht="22.5" x14ac:dyDescent="0.25">
      <c r="A360" s="317" t="s">
        <v>471</v>
      </c>
      <c r="B360" s="317" t="s">
        <v>472</v>
      </c>
      <c r="C360" s="317" t="s">
        <v>161</v>
      </c>
      <c r="D360" s="317" t="s">
        <v>1209</v>
      </c>
      <c r="E360" s="318">
        <v>4882.8100000000004</v>
      </c>
      <c r="F360" s="322" t="s">
        <v>1210</v>
      </c>
      <c r="G360" s="317" t="s">
        <v>1211</v>
      </c>
      <c r="H360" s="317" t="s">
        <v>1212</v>
      </c>
      <c r="I360" s="317" t="s">
        <v>479</v>
      </c>
      <c r="J360" s="317" t="s">
        <v>479</v>
      </c>
      <c r="K360" s="320">
        <v>6</v>
      </c>
      <c r="L360" s="320">
        <v>12</v>
      </c>
      <c r="M360" s="318">
        <v>58593.72</v>
      </c>
      <c r="N360" s="320">
        <v>1</v>
      </c>
      <c r="O360" s="320">
        <v>6</v>
      </c>
      <c r="P360" s="318">
        <v>29296.86</v>
      </c>
      <c r="Q360" s="308">
        <v>1</v>
      </c>
      <c r="R360" s="308">
        <v>12</v>
      </c>
    </row>
    <row r="361" spans="1:18" s="321" customFormat="1" ht="22.5" x14ac:dyDescent="0.25">
      <c r="A361" s="317" t="s">
        <v>471</v>
      </c>
      <c r="B361" s="317" t="s">
        <v>472</v>
      </c>
      <c r="C361" s="317" t="s">
        <v>161</v>
      </c>
      <c r="D361" s="317" t="s">
        <v>1116</v>
      </c>
      <c r="E361" s="318">
        <v>4300</v>
      </c>
      <c r="F361" s="319">
        <v>10009320</v>
      </c>
      <c r="G361" s="317" t="s">
        <v>1213</v>
      </c>
      <c r="H361" s="317" t="s">
        <v>1214</v>
      </c>
      <c r="I361" s="317" t="s">
        <v>479</v>
      </c>
      <c r="J361" s="317" t="s">
        <v>479</v>
      </c>
      <c r="K361" s="320">
        <v>6</v>
      </c>
      <c r="L361" s="320">
        <v>12</v>
      </c>
      <c r="M361" s="318">
        <v>51600</v>
      </c>
      <c r="N361" s="320">
        <v>1</v>
      </c>
      <c r="O361" s="320">
        <v>6</v>
      </c>
      <c r="P361" s="318">
        <v>25800</v>
      </c>
      <c r="Q361" s="308">
        <v>1</v>
      </c>
      <c r="R361" s="308">
        <v>12</v>
      </c>
    </row>
    <row r="362" spans="1:18" s="321" customFormat="1" ht="22.5" x14ac:dyDescent="0.25">
      <c r="A362" s="317" t="s">
        <v>471</v>
      </c>
      <c r="B362" s="317" t="s">
        <v>472</v>
      </c>
      <c r="C362" s="317" t="s">
        <v>161</v>
      </c>
      <c r="D362" s="317" t="s">
        <v>614</v>
      </c>
      <c r="E362" s="318">
        <v>8000</v>
      </c>
      <c r="F362" s="322" t="s">
        <v>1215</v>
      </c>
      <c r="G362" s="317" t="s">
        <v>1216</v>
      </c>
      <c r="H362" s="317" t="s">
        <v>555</v>
      </c>
      <c r="I362" s="317" t="s">
        <v>479</v>
      </c>
      <c r="J362" s="317" t="s">
        <v>479</v>
      </c>
      <c r="K362" s="320">
        <v>6</v>
      </c>
      <c r="L362" s="320">
        <v>12</v>
      </c>
      <c r="M362" s="318">
        <v>96000</v>
      </c>
      <c r="N362" s="320">
        <v>1</v>
      </c>
      <c r="O362" s="320">
        <v>6</v>
      </c>
      <c r="P362" s="318">
        <v>48000</v>
      </c>
      <c r="Q362" s="308">
        <v>1</v>
      </c>
      <c r="R362" s="308">
        <v>12</v>
      </c>
    </row>
    <row r="363" spans="1:18" s="321" customFormat="1" ht="22.5" x14ac:dyDescent="0.25">
      <c r="A363" s="317" t="s">
        <v>471</v>
      </c>
      <c r="B363" s="317" t="s">
        <v>472</v>
      </c>
      <c r="C363" s="317" t="s">
        <v>161</v>
      </c>
      <c r="D363" s="317" t="s">
        <v>477</v>
      </c>
      <c r="E363" s="318">
        <v>3125</v>
      </c>
      <c r="F363" s="319">
        <v>72197042</v>
      </c>
      <c r="G363" s="317" t="s">
        <v>1217</v>
      </c>
      <c r="H363" s="317" t="s">
        <v>527</v>
      </c>
      <c r="I363" s="317" t="s">
        <v>479</v>
      </c>
      <c r="J363" s="317" t="s">
        <v>479</v>
      </c>
      <c r="K363" s="320">
        <v>6</v>
      </c>
      <c r="L363" s="320">
        <v>12</v>
      </c>
      <c r="M363" s="318">
        <v>37500</v>
      </c>
      <c r="N363" s="320">
        <v>1</v>
      </c>
      <c r="O363" s="320">
        <v>6</v>
      </c>
      <c r="P363" s="318">
        <v>18750</v>
      </c>
      <c r="Q363" s="308">
        <v>1</v>
      </c>
      <c r="R363" s="308">
        <v>12</v>
      </c>
    </row>
    <row r="364" spans="1:18" s="321" customFormat="1" ht="22.5" x14ac:dyDescent="0.25">
      <c r="A364" s="317" t="s">
        <v>471</v>
      </c>
      <c r="B364" s="317" t="s">
        <v>472</v>
      </c>
      <c r="C364" s="317" t="s">
        <v>161</v>
      </c>
      <c r="D364" s="317" t="s">
        <v>1218</v>
      </c>
      <c r="E364" s="318">
        <v>3500</v>
      </c>
      <c r="F364" s="322" t="s">
        <v>1219</v>
      </c>
      <c r="G364" s="317" t="s">
        <v>1220</v>
      </c>
      <c r="H364" s="317" t="s">
        <v>1221</v>
      </c>
      <c r="I364" s="317" t="s">
        <v>476</v>
      </c>
      <c r="J364" s="317" t="s">
        <v>476</v>
      </c>
      <c r="K364" s="320">
        <v>6</v>
      </c>
      <c r="L364" s="320">
        <v>12</v>
      </c>
      <c r="M364" s="318">
        <v>42000</v>
      </c>
      <c r="N364" s="320">
        <v>1</v>
      </c>
      <c r="O364" s="320">
        <v>6</v>
      </c>
      <c r="P364" s="318">
        <v>21000</v>
      </c>
      <c r="Q364" s="308">
        <v>1</v>
      </c>
      <c r="R364" s="308">
        <v>12</v>
      </c>
    </row>
    <row r="365" spans="1:18" s="321" customFormat="1" ht="22.5" x14ac:dyDescent="0.25">
      <c r="A365" s="317" t="s">
        <v>471</v>
      </c>
      <c r="B365" s="317" t="s">
        <v>472</v>
      </c>
      <c r="C365" s="317" t="s">
        <v>161</v>
      </c>
      <c r="D365" s="317" t="s">
        <v>544</v>
      </c>
      <c r="E365" s="318">
        <v>8000</v>
      </c>
      <c r="F365" s="319">
        <v>17628978</v>
      </c>
      <c r="G365" s="317" t="s">
        <v>1222</v>
      </c>
      <c r="H365" s="317" t="s">
        <v>392</v>
      </c>
      <c r="I365" s="317" t="s">
        <v>479</v>
      </c>
      <c r="J365" s="317" t="s">
        <v>479</v>
      </c>
      <c r="K365" s="320">
        <v>6</v>
      </c>
      <c r="L365" s="320">
        <v>12</v>
      </c>
      <c r="M365" s="318">
        <v>96000</v>
      </c>
      <c r="N365" s="320">
        <v>1</v>
      </c>
      <c r="O365" s="320">
        <v>6</v>
      </c>
      <c r="P365" s="318">
        <v>48000</v>
      </c>
      <c r="Q365" s="308">
        <v>1</v>
      </c>
      <c r="R365" s="308">
        <v>12</v>
      </c>
    </row>
    <row r="366" spans="1:18" s="321" customFormat="1" ht="22.5" x14ac:dyDescent="0.25">
      <c r="A366" s="317" t="s">
        <v>471</v>
      </c>
      <c r="B366" s="317" t="s">
        <v>472</v>
      </c>
      <c r="C366" s="317" t="s">
        <v>161</v>
      </c>
      <c r="D366" s="317" t="s">
        <v>573</v>
      </c>
      <c r="E366" s="318">
        <v>3906.25</v>
      </c>
      <c r="F366" s="319">
        <v>41917361</v>
      </c>
      <c r="G366" s="317" t="s">
        <v>1223</v>
      </c>
      <c r="H366" s="317" t="s">
        <v>1015</v>
      </c>
      <c r="I366" s="317" t="s">
        <v>497</v>
      </c>
      <c r="J366" s="317" t="s">
        <v>497</v>
      </c>
      <c r="K366" s="320">
        <v>6</v>
      </c>
      <c r="L366" s="320">
        <v>12</v>
      </c>
      <c r="M366" s="318">
        <v>46875</v>
      </c>
      <c r="N366" s="320">
        <v>1</v>
      </c>
      <c r="O366" s="320">
        <v>6</v>
      </c>
      <c r="P366" s="318">
        <v>23437.5</v>
      </c>
      <c r="Q366" s="308">
        <v>1</v>
      </c>
      <c r="R366" s="308">
        <v>12</v>
      </c>
    </row>
    <row r="367" spans="1:18" s="321" customFormat="1" ht="22.5" x14ac:dyDescent="0.25">
      <c r="A367" s="317" t="s">
        <v>471</v>
      </c>
      <c r="B367" s="317" t="s">
        <v>472</v>
      </c>
      <c r="C367" s="317" t="s">
        <v>161</v>
      </c>
      <c r="D367" s="317" t="s">
        <v>1224</v>
      </c>
      <c r="E367" s="318">
        <v>2400</v>
      </c>
      <c r="F367" s="319">
        <v>40733152</v>
      </c>
      <c r="G367" s="317" t="s">
        <v>1225</v>
      </c>
      <c r="H367" s="317" t="s">
        <v>492</v>
      </c>
      <c r="I367" s="317" t="s">
        <v>493</v>
      </c>
      <c r="J367" s="317" t="s">
        <v>493</v>
      </c>
      <c r="K367" s="320">
        <v>1</v>
      </c>
      <c r="L367" s="320">
        <v>1</v>
      </c>
      <c r="M367" s="318">
        <v>2400</v>
      </c>
      <c r="N367" s="320">
        <v>0</v>
      </c>
      <c r="O367" s="320">
        <v>0</v>
      </c>
      <c r="P367" s="318">
        <v>0</v>
      </c>
      <c r="Q367" s="308">
        <v>0</v>
      </c>
      <c r="R367" s="308">
        <v>0</v>
      </c>
    </row>
    <row r="368" spans="1:18" s="321" customFormat="1" ht="22.5" x14ac:dyDescent="0.25">
      <c r="A368" s="317" t="s">
        <v>471</v>
      </c>
      <c r="B368" s="317" t="s">
        <v>472</v>
      </c>
      <c r="C368" s="317" t="s">
        <v>161</v>
      </c>
      <c r="D368" s="317" t="s">
        <v>1224</v>
      </c>
      <c r="E368" s="318">
        <v>2800</v>
      </c>
      <c r="F368" s="319">
        <v>40733152</v>
      </c>
      <c r="G368" s="317" t="s">
        <v>1225</v>
      </c>
      <c r="H368" s="317" t="s">
        <v>492</v>
      </c>
      <c r="I368" s="317" t="s">
        <v>493</v>
      </c>
      <c r="J368" s="317" t="s">
        <v>493</v>
      </c>
      <c r="K368" s="320">
        <v>1</v>
      </c>
      <c r="L368" s="320">
        <v>11</v>
      </c>
      <c r="M368" s="318">
        <v>30800</v>
      </c>
      <c r="N368" s="320">
        <v>1</v>
      </c>
      <c r="O368" s="320">
        <v>6</v>
      </c>
      <c r="P368" s="318">
        <v>16800</v>
      </c>
      <c r="Q368" s="308">
        <v>1</v>
      </c>
      <c r="R368" s="308">
        <v>12</v>
      </c>
    </row>
    <row r="369" spans="1:18" s="321" customFormat="1" ht="22.5" x14ac:dyDescent="0.25">
      <c r="A369" s="317" t="s">
        <v>471</v>
      </c>
      <c r="B369" s="317" t="s">
        <v>472</v>
      </c>
      <c r="C369" s="317" t="s">
        <v>161</v>
      </c>
      <c r="D369" s="317" t="s">
        <v>593</v>
      </c>
      <c r="E369" s="318">
        <v>2200</v>
      </c>
      <c r="F369" s="319">
        <v>30862762</v>
      </c>
      <c r="G369" s="317" t="s">
        <v>1226</v>
      </c>
      <c r="H369" s="317" t="s">
        <v>1227</v>
      </c>
      <c r="I369" s="317" t="s">
        <v>497</v>
      </c>
      <c r="J369" s="317" t="s">
        <v>497</v>
      </c>
      <c r="K369" s="320">
        <v>6</v>
      </c>
      <c r="L369" s="320">
        <v>12</v>
      </c>
      <c r="M369" s="318">
        <v>26400</v>
      </c>
      <c r="N369" s="320">
        <v>1</v>
      </c>
      <c r="O369" s="320">
        <v>6</v>
      </c>
      <c r="P369" s="318">
        <v>13200</v>
      </c>
      <c r="Q369" s="308">
        <v>1</v>
      </c>
      <c r="R369" s="308">
        <v>12</v>
      </c>
    </row>
    <row r="370" spans="1:18" s="321" customFormat="1" ht="22.5" x14ac:dyDescent="0.25">
      <c r="A370" s="317" t="s">
        <v>471</v>
      </c>
      <c r="B370" s="317" t="s">
        <v>472</v>
      </c>
      <c r="C370" s="317" t="s">
        <v>161</v>
      </c>
      <c r="D370" s="317" t="s">
        <v>1228</v>
      </c>
      <c r="E370" s="318">
        <v>8000</v>
      </c>
      <c r="F370" s="322" t="s">
        <v>1229</v>
      </c>
      <c r="G370" s="317" t="s">
        <v>1230</v>
      </c>
      <c r="H370" s="317" t="s">
        <v>392</v>
      </c>
      <c r="I370" s="317" t="s">
        <v>479</v>
      </c>
      <c r="J370" s="317" t="s">
        <v>479</v>
      </c>
      <c r="K370" s="320">
        <v>6</v>
      </c>
      <c r="L370" s="320">
        <v>12</v>
      </c>
      <c r="M370" s="318">
        <v>96000</v>
      </c>
      <c r="N370" s="320">
        <v>1</v>
      </c>
      <c r="O370" s="320">
        <v>6</v>
      </c>
      <c r="P370" s="318">
        <v>48000</v>
      </c>
      <c r="Q370" s="308">
        <v>1</v>
      </c>
      <c r="R370" s="308">
        <v>12</v>
      </c>
    </row>
    <row r="371" spans="1:18" s="321" customFormat="1" ht="22.5" x14ac:dyDescent="0.25">
      <c r="A371" s="317" t="s">
        <v>471</v>
      </c>
      <c r="B371" s="317" t="s">
        <v>472</v>
      </c>
      <c r="C371" s="317" t="s">
        <v>161</v>
      </c>
      <c r="D371" s="317" t="s">
        <v>477</v>
      </c>
      <c r="E371" s="318">
        <v>6500</v>
      </c>
      <c r="F371" s="322" t="s">
        <v>1231</v>
      </c>
      <c r="G371" s="317" t="s">
        <v>1232</v>
      </c>
      <c r="H371" s="317" t="s">
        <v>392</v>
      </c>
      <c r="I371" s="317" t="s">
        <v>479</v>
      </c>
      <c r="J371" s="317" t="s">
        <v>479</v>
      </c>
      <c r="K371" s="320">
        <v>6</v>
      </c>
      <c r="L371" s="320">
        <v>12</v>
      </c>
      <c r="M371" s="318">
        <v>78000</v>
      </c>
      <c r="N371" s="320">
        <v>1</v>
      </c>
      <c r="O371" s="320">
        <v>6</v>
      </c>
      <c r="P371" s="318">
        <v>39000</v>
      </c>
      <c r="Q371" s="308">
        <v>1</v>
      </c>
      <c r="R371" s="308">
        <v>12</v>
      </c>
    </row>
    <row r="372" spans="1:18" s="321" customFormat="1" ht="22.5" x14ac:dyDescent="0.25">
      <c r="A372" s="317" t="s">
        <v>471</v>
      </c>
      <c r="B372" s="317" t="s">
        <v>472</v>
      </c>
      <c r="C372" s="317" t="s">
        <v>161</v>
      </c>
      <c r="D372" s="317" t="s">
        <v>622</v>
      </c>
      <c r="E372" s="318">
        <v>3100</v>
      </c>
      <c r="F372" s="322" t="s">
        <v>1233</v>
      </c>
      <c r="G372" s="317" t="s">
        <v>1234</v>
      </c>
      <c r="H372" s="317" t="s">
        <v>778</v>
      </c>
      <c r="I372" s="317" t="s">
        <v>476</v>
      </c>
      <c r="J372" s="317" t="s">
        <v>476</v>
      </c>
      <c r="K372" s="320">
        <v>6</v>
      </c>
      <c r="L372" s="320">
        <v>12</v>
      </c>
      <c r="M372" s="318">
        <v>37200</v>
      </c>
      <c r="N372" s="320">
        <v>1</v>
      </c>
      <c r="O372" s="320">
        <v>6</v>
      </c>
      <c r="P372" s="318">
        <v>18600</v>
      </c>
      <c r="Q372" s="308">
        <v>1</v>
      </c>
      <c r="R372" s="308">
        <v>12</v>
      </c>
    </row>
    <row r="373" spans="1:18" s="321" customFormat="1" ht="22.5" x14ac:dyDescent="0.25">
      <c r="A373" s="317" t="s">
        <v>471</v>
      </c>
      <c r="B373" s="317" t="s">
        <v>472</v>
      </c>
      <c r="C373" s="317" t="s">
        <v>161</v>
      </c>
      <c r="D373" s="317" t="s">
        <v>534</v>
      </c>
      <c r="E373" s="318">
        <v>3000</v>
      </c>
      <c r="F373" s="319">
        <v>42275658</v>
      </c>
      <c r="G373" s="317" t="s">
        <v>1235</v>
      </c>
      <c r="H373" s="317" t="s">
        <v>778</v>
      </c>
      <c r="I373" s="317" t="s">
        <v>476</v>
      </c>
      <c r="J373" s="317" t="s">
        <v>476</v>
      </c>
      <c r="K373" s="320">
        <v>6</v>
      </c>
      <c r="L373" s="320">
        <v>12</v>
      </c>
      <c r="M373" s="318">
        <v>36000</v>
      </c>
      <c r="N373" s="320">
        <v>1</v>
      </c>
      <c r="O373" s="320">
        <v>6</v>
      </c>
      <c r="P373" s="318">
        <v>18000</v>
      </c>
      <c r="Q373" s="308">
        <v>1</v>
      </c>
      <c r="R373" s="308">
        <v>12</v>
      </c>
    </row>
    <row r="374" spans="1:18" s="321" customFormat="1" ht="22.5" x14ac:dyDescent="0.25">
      <c r="A374" s="317" t="s">
        <v>471</v>
      </c>
      <c r="B374" s="317" t="s">
        <v>472</v>
      </c>
      <c r="C374" s="317" t="s">
        <v>161</v>
      </c>
      <c r="D374" s="317" t="s">
        <v>490</v>
      </c>
      <c r="E374" s="318">
        <v>2200</v>
      </c>
      <c r="F374" s="327" t="s">
        <v>1236</v>
      </c>
      <c r="G374" s="317" t="s">
        <v>1237</v>
      </c>
      <c r="H374" s="317" t="s">
        <v>492</v>
      </c>
      <c r="I374" s="317" t="s">
        <v>493</v>
      </c>
      <c r="J374" s="317" t="s">
        <v>493</v>
      </c>
      <c r="K374" s="320">
        <v>6</v>
      </c>
      <c r="L374" s="320">
        <v>12</v>
      </c>
      <c r="M374" s="318">
        <v>26400</v>
      </c>
      <c r="N374" s="320">
        <v>1</v>
      </c>
      <c r="O374" s="320">
        <v>6</v>
      </c>
      <c r="P374" s="318">
        <v>13200</v>
      </c>
      <c r="Q374" s="308">
        <v>1</v>
      </c>
      <c r="R374" s="308">
        <v>12</v>
      </c>
    </row>
    <row r="375" spans="1:18" s="321" customFormat="1" ht="22.5" x14ac:dyDescent="0.25">
      <c r="A375" s="317" t="s">
        <v>471</v>
      </c>
      <c r="B375" s="317" t="s">
        <v>472</v>
      </c>
      <c r="C375" s="317" t="s">
        <v>161</v>
      </c>
      <c r="D375" s="317" t="s">
        <v>593</v>
      </c>
      <c r="E375" s="318">
        <v>2200</v>
      </c>
      <c r="F375" s="319">
        <v>43325097</v>
      </c>
      <c r="G375" s="317" t="s">
        <v>1238</v>
      </c>
      <c r="H375" s="317" t="s">
        <v>492</v>
      </c>
      <c r="I375" s="317" t="s">
        <v>493</v>
      </c>
      <c r="J375" s="317" t="s">
        <v>493</v>
      </c>
      <c r="K375" s="320">
        <v>6</v>
      </c>
      <c r="L375" s="320">
        <v>12</v>
      </c>
      <c r="M375" s="318">
        <v>26400</v>
      </c>
      <c r="N375" s="320">
        <v>1</v>
      </c>
      <c r="O375" s="320">
        <v>6</v>
      </c>
      <c r="P375" s="318">
        <v>13200</v>
      </c>
      <c r="Q375" s="308">
        <v>1</v>
      </c>
      <c r="R375" s="308">
        <v>12</v>
      </c>
    </row>
    <row r="376" spans="1:18" s="321" customFormat="1" ht="33.75" x14ac:dyDescent="0.25">
      <c r="A376" s="317" t="s">
        <v>471</v>
      </c>
      <c r="B376" s="317" t="s">
        <v>472</v>
      </c>
      <c r="C376" s="317" t="s">
        <v>161</v>
      </c>
      <c r="D376" s="317" t="s">
        <v>534</v>
      </c>
      <c r="E376" s="318">
        <v>3100</v>
      </c>
      <c r="F376" s="319">
        <v>72214403</v>
      </c>
      <c r="G376" s="317" t="s">
        <v>1239</v>
      </c>
      <c r="H376" s="317" t="s">
        <v>1240</v>
      </c>
      <c r="I376" s="317" t="s">
        <v>479</v>
      </c>
      <c r="J376" s="317" t="s">
        <v>479</v>
      </c>
      <c r="K376" s="320">
        <v>6</v>
      </c>
      <c r="L376" s="320">
        <v>12</v>
      </c>
      <c r="M376" s="318">
        <v>37200</v>
      </c>
      <c r="N376" s="320">
        <v>1</v>
      </c>
      <c r="O376" s="320">
        <v>6</v>
      </c>
      <c r="P376" s="318">
        <v>18600</v>
      </c>
      <c r="Q376" s="308">
        <v>1</v>
      </c>
      <c r="R376" s="308">
        <v>12</v>
      </c>
    </row>
    <row r="377" spans="1:18" s="321" customFormat="1" ht="22.5" x14ac:dyDescent="0.25">
      <c r="A377" s="317" t="s">
        <v>471</v>
      </c>
      <c r="B377" s="317" t="s">
        <v>472</v>
      </c>
      <c r="C377" s="317" t="s">
        <v>161</v>
      </c>
      <c r="D377" s="317" t="s">
        <v>593</v>
      </c>
      <c r="E377" s="318">
        <v>2200</v>
      </c>
      <c r="F377" s="319">
        <v>43201797</v>
      </c>
      <c r="G377" s="317" t="s">
        <v>1241</v>
      </c>
      <c r="H377" s="317" t="s">
        <v>492</v>
      </c>
      <c r="I377" s="317" t="s">
        <v>493</v>
      </c>
      <c r="J377" s="317" t="s">
        <v>493</v>
      </c>
      <c r="K377" s="320">
        <v>6</v>
      </c>
      <c r="L377" s="320">
        <v>12</v>
      </c>
      <c r="M377" s="318">
        <v>26400</v>
      </c>
      <c r="N377" s="320">
        <v>1</v>
      </c>
      <c r="O377" s="320">
        <v>6</v>
      </c>
      <c r="P377" s="318">
        <v>13200</v>
      </c>
      <c r="Q377" s="308">
        <v>1</v>
      </c>
      <c r="R377" s="308">
        <v>12</v>
      </c>
    </row>
    <row r="378" spans="1:18" s="321" customFormat="1" ht="22.5" x14ac:dyDescent="0.25">
      <c r="A378" s="317" t="s">
        <v>471</v>
      </c>
      <c r="B378" s="317" t="s">
        <v>472</v>
      </c>
      <c r="C378" s="317" t="s">
        <v>161</v>
      </c>
      <c r="D378" s="317" t="s">
        <v>560</v>
      </c>
      <c r="E378" s="318">
        <v>3500</v>
      </c>
      <c r="F378" s="319">
        <v>40229882</v>
      </c>
      <c r="G378" s="317" t="s">
        <v>1242</v>
      </c>
      <c r="H378" s="317" t="s">
        <v>1069</v>
      </c>
      <c r="I378" s="317" t="s">
        <v>479</v>
      </c>
      <c r="J378" s="317" t="s">
        <v>479</v>
      </c>
      <c r="K378" s="320">
        <v>6</v>
      </c>
      <c r="L378" s="320">
        <v>12</v>
      </c>
      <c r="M378" s="318">
        <v>42000</v>
      </c>
      <c r="N378" s="320">
        <v>1</v>
      </c>
      <c r="O378" s="320">
        <v>6</v>
      </c>
      <c r="P378" s="318">
        <v>21000</v>
      </c>
      <c r="Q378" s="308">
        <v>1</v>
      </c>
      <c r="R378" s="308">
        <v>12</v>
      </c>
    </row>
    <row r="379" spans="1:18" s="321" customFormat="1" ht="22.5" x14ac:dyDescent="0.25">
      <c r="A379" s="317" t="s">
        <v>471</v>
      </c>
      <c r="B379" s="317" t="s">
        <v>472</v>
      </c>
      <c r="C379" s="317" t="s">
        <v>161</v>
      </c>
      <c r="D379" s="317" t="s">
        <v>1243</v>
      </c>
      <c r="E379" s="318">
        <v>5400</v>
      </c>
      <c r="F379" s="319">
        <v>42527842</v>
      </c>
      <c r="G379" s="317" t="s">
        <v>1244</v>
      </c>
      <c r="H379" s="317" t="s">
        <v>1245</v>
      </c>
      <c r="I379" s="317" t="s">
        <v>479</v>
      </c>
      <c r="J379" s="317" t="s">
        <v>479</v>
      </c>
      <c r="K379" s="320">
        <v>6</v>
      </c>
      <c r="L379" s="320">
        <v>12</v>
      </c>
      <c r="M379" s="318">
        <v>64800</v>
      </c>
      <c r="N379" s="320">
        <v>1</v>
      </c>
      <c r="O379" s="320">
        <v>6</v>
      </c>
      <c r="P379" s="318">
        <v>32400</v>
      </c>
      <c r="Q379" s="308">
        <v>1</v>
      </c>
      <c r="R379" s="308">
        <v>12</v>
      </c>
    </row>
    <row r="380" spans="1:18" s="321" customFormat="1" ht="22.5" x14ac:dyDescent="0.25">
      <c r="A380" s="317" t="s">
        <v>471</v>
      </c>
      <c r="B380" s="317" t="s">
        <v>472</v>
      </c>
      <c r="C380" s="317" t="s">
        <v>161</v>
      </c>
      <c r="D380" s="317" t="s">
        <v>1246</v>
      </c>
      <c r="E380" s="318">
        <v>2600</v>
      </c>
      <c r="F380" s="322" t="s">
        <v>1247</v>
      </c>
      <c r="G380" s="317" t="s">
        <v>1248</v>
      </c>
      <c r="H380" s="317" t="s">
        <v>1249</v>
      </c>
      <c r="I380" s="317" t="s">
        <v>476</v>
      </c>
      <c r="J380" s="317" t="s">
        <v>476</v>
      </c>
      <c r="K380" s="320">
        <v>6</v>
      </c>
      <c r="L380" s="320">
        <v>12</v>
      </c>
      <c r="M380" s="318">
        <v>31200</v>
      </c>
      <c r="N380" s="320">
        <v>1</v>
      </c>
      <c r="O380" s="320">
        <v>6</v>
      </c>
      <c r="P380" s="318">
        <v>15600</v>
      </c>
      <c r="Q380" s="308">
        <v>1</v>
      </c>
      <c r="R380" s="308">
        <v>12</v>
      </c>
    </row>
    <row r="381" spans="1:18" s="321" customFormat="1" ht="22.5" x14ac:dyDescent="0.25">
      <c r="A381" s="317" t="s">
        <v>471</v>
      </c>
      <c r="B381" s="317" t="s">
        <v>472</v>
      </c>
      <c r="C381" s="317" t="s">
        <v>161</v>
      </c>
      <c r="D381" s="317" t="s">
        <v>593</v>
      </c>
      <c r="E381" s="318">
        <v>2200</v>
      </c>
      <c r="F381" s="319">
        <v>44975711</v>
      </c>
      <c r="G381" s="317" t="s">
        <v>1250</v>
      </c>
      <c r="H381" s="317" t="s">
        <v>492</v>
      </c>
      <c r="I381" s="317" t="s">
        <v>493</v>
      </c>
      <c r="J381" s="317" t="s">
        <v>493</v>
      </c>
      <c r="K381" s="320">
        <v>6</v>
      </c>
      <c r="L381" s="320">
        <v>12</v>
      </c>
      <c r="M381" s="318">
        <v>26400</v>
      </c>
      <c r="N381" s="320">
        <v>1</v>
      </c>
      <c r="O381" s="320">
        <v>6</v>
      </c>
      <c r="P381" s="318">
        <v>13200</v>
      </c>
      <c r="Q381" s="308">
        <v>1</v>
      </c>
      <c r="R381" s="308">
        <v>12</v>
      </c>
    </row>
    <row r="382" spans="1:18" s="321" customFormat="1" ht="22.5" x14ac:dyDescent="0.25">
      <c r="A382" s="317" t="s">
        <v>471</v>
      </c>
      <c r="B382" s="317" t="s">
        <v>472</v>
      </c>
      <c r="C382" s="317" t="s">
        <v>161</v>
      </c>
      <c r="D382" s="317" t="s">
        <v>590</v>
      </c>
      <c r="E382" s="318">
        <v>3906.25</v>
      </c>
      <c r="F382" s="319">
        <v>40703437</v>
      </c>
      <c r="G382" s="317" t="s">
        <v>1251</v>
      </c>
      <c r="H382" s="317" t="s">
        <v>856</v>
      </c>
      <c r="I382" s="317" t="s">
        <v>497</v>
      </c>
      <c r="J382" s="317" t="s">
        <v>497</v>
      </c>
      <c r="K382" s="320">
        <v>6</v>
      </c>
      <c r="L382" s="320">
        <v>12</v>
      </c>
      <c r="M382" s="318">
        <v>46875</v>
      </c>
      <c r="N382" s="320">
        <v>1</v>
      </c>
      <c r="O382" s="320">
        <v>6</v>
      </c>
      <c r="P382" s="318">
        <v>23437.5</v>
      </c>
      <c r="Q382" s="308">
        <v>1</v>
      </c>
      <c r="R382" s="308">
        <v>12</v>
      </c>
    </row>
    <row r="383" spans="1:18" s="321" customFormat="1" ht="33.75" x14ac:dyDescent="0.25">
      <c r="A383" s="317" t="s">
        <v>471</v>
      </c>
      <c r="B383" s="317" t="s">
        <v>472</v>
      </c>
      <c r="C383" s="317" t="s">
        <v>161</v>
      </c>
      <c r="D383" s="317" t="s">
        <v>1252</v>
      </c>
      <c r="E383" s="318">
        <v>3000</v>
      </c>
      <c r="F383" s="319">
        <v>44868038</v>
      </c>
      <c r="G383" s="317" t="s">
        <v>1253</v>
      </c>
      <c r="H383" s="317" t="s">
        <v>962</v>
      </c>
      <c r="I383" s="317" t="s">
        <v>479</v>
      </c>
      <c r="J383" s="317" t="s">
        <v>479</v>
      </c>
      <c r="K383" s="320">
        <v>1</v>
      </c>
      <c r="L383" s="320">
        <v>3</v>
      </c>
      <c r="M383" s="318">
        <v>9000</v>
      </c>
      <c r="N383" s="320">
        <v>1</v>
      </c>
      <c r="O383" s="320">
        <v>6</v>
      </c>
      <c r="P383" s="318">
        <v>18000</v>
      </c>
      <c r="Q383" s="308">
        <v>1</v>
      </c>
      <c r="R383" s="308">
        <v>12</v>
      </c>
    </row>
    <row r="384" spans="1:18" s="321" customFormat="1" ht="33.75" x14ac:dyDescent="0.25">
      <c r="A384" s="317" t="s">
        <v>471</v>
      </c>
      <c r="B384" s="317" t="s">
        <v>472</v>
      </c>
      <c r="C384" s="317" t="s">
        <v>161</v>
      </c>
      <c r="D384" s="317" t="s">
        <v>542</v>
      </c>
      <c r="E384" s="318">
        <v>5000</v>
      </c>
      <c r="F384" s="322" t="s">
        <v>1254</v>
      </c>
      <c r="G384" s="317" t="s">
        <v>1255</v>
      </c>
      <c r="H384" s="317" t="s">
        <v>1256</v>
      </c>
      <c r="I384" s="317" t="s">
        <v>479</v>
      </c>
      <c r="J384" s="317" t="s">
        <v>479</v>
      </c>
      <c r="K384" s="320">
        <v>6</v>
      </c>
      <c r="L384" s="320">
        <v>12</v>
      </c>
      <c r="M384" s="318">
        <v>60000</v>
      </c>
      <c r="N384" s="320">
        <v>1</v>
      </c>
      <c r="O384" s="320">
        <v>6</v>
      </c>
      <c r="P384" s="318">
        <v>30000</v>
      </c>
      <c r="Q384" s="308">
        <v>1</v>
      </c>
      <c r="R384" s="308">
        <v>12</v>
      </c>
    </row>
    <row r="385" spans="1:18" s="321" customFormat="1" ht="22.5" x14ac:dyDescent="0.25">
      <c r="A385" s="317" t="s">
        <v>471</v>
      </c>
      <c r="B385" s="317" t="s">
        <v>472</v>
      </c>
      <c r="C385" s="317" t="s">
        <v>161</v>
      </c>
      <c r="D385" s="317" t="s">
        <v>691</v>
      </c>
      <c r="E385" s="318">
        <v>2200</v>
      </c>
      <c r="F385" s="326">
        <v>42612501</v>
      </c>
      <c r="G385" s="317" t="s">
        <v>1257</v>
      </c>
      <c r="H385" s="317" t="s">
        <v>492</v>
      </c>
      <c r="I385" s="317" t="s">
        <v>493</v>
      </c>
      <c r="J385" s="317" t="s">
        <v>493</v>
      </c>
      <c r="K385" s="320">
        <v>1</v>
      </c>
      <c r="L385" s="320">
        <v>1</v>
      </c>
      <c r="M385" s="318">
        <v>2200</v>
      </c>
      <c r="N385" s="320">
        <v>1</v>
      </c>
      <c r="O385" s="320">
        <v>6</v>
      </c>
      <c r="P385" s="318">
        <v>13200</v>
      </c>
      <c r="Q385" s="308">
        <v>1</v>
      </c>
      <c r="R385" s="308">
        <v>12</v>
      </c>
    </row>
    <row r="386" spans="1:18" s="321" customFormat="1" ht="33.75" x14ac:dyDescent="0.25">
      <c r="A386" s="317" t="s">
        <v>471</v>
      </c>
      <c r="B386" s="317" t="s">
        <v>472</v>
      </c>
      <c r="C386" s="317" t="s">
        <v>161</v>
      </c>
      <c r="D386" s="317" t="s">
        <v>691</v>
      </c>
      <c r="E386" s="318">
        <v>2200</v>
      </c>
      <c r="F386" s="319">
        <v>70332376</v>
      </c>
      <c r="G386" s="317" t="s">
        <v>1258</v>
      </c>
      <c r="H386" s="317" t="s">
        <v>751</v>
      </c>
      <c r="I386" s="317" t="s">
        <v>493</v>
      </c>
      <c r="J386" s="317" t="s">
        <v>493</v>
      </c>
      <c r="K386" s="320">
        <v>6</v>
      </c>
      <c r="L386" s="320">
        <v>12</v>
      </c>
      <c r="M386" s="318">
        <v>26400</v>
      </c>
      <c r="N386" s="320">
        <v>1</v>
      </c>
      <c r="O386" s="320">
        <v>6</v>
      </c>
      <c r="P386" s="318">
        <v>13200</v>
      </c>
      <c r="Q386" s="308">
        <v>1</v>
      </c>
      <c r="R386" s="308">
        <v>12</v>
      </c>
    </row>
    <row r="387" spans="1:18" s="321" customFormat="1" ht="33.75" x14ac:dyDescent="0.25">
      <c r="A387" s="317" t="s">
        <v>471</v>
      </c>
      <c r="B387" s="317" t="s">
        <v>472</v>
      </c>
      <c r="C387" s="317" t="s">
        <v>161</v>
      </c>
      <c r="D387" s="317" t="s">
        <v>1259</v>
      </c>
      <c r="E387" s="318">
        <v>2500</v>
      </c>
      <c r="F387" s="319">
        <v>45802164</v>
      </c>
      <c r="G387" s="317" t="s">
        <v>1260</v>
      </c>
      <c r="H387" s="317" t="s">
        <v>1261</v>
      </c>
      <c r="I387" s="317" t="s">
        <v>476</v>
      </c>
      <c r="J387" s="317" t="s">
        <v>476</v>
      </c>
      <c r="K387" s="320">
        <v>6</v>
      </c>
      <c r="L387" s="320">
        <v>12</v>
      </c>
      <c r="M387" s="318">
        <v>30000</v>
      </c>
      <c r="N387" s="320">
        <v>1</v>
      </c>
      <c r="O387" s="320">
        <v>6</v>
      </c>
      <c r="P387" s="318">
        <v>15000</v>
      </c>
      <c r="Q387" s="308">
        <v>1</v>
      </c>
      <c r="R387" s="308">
        <v>12</v>
      </c>
    </row>
    <row r="388" spans="1:18" s="321" customFormat="1" ht="33.75" x14ac:dyDescent="0.25">
      <c r="A388" s="317" t="s">
        <v>471</v>
      </c>
      <c r="B388" s="317" t="s">
        <v>472</v>
      </c>
      <c r="C388" s="317" t="s">
        <v>161</v>
      </c>
      <c r="D388" s="317" t="s">
        <v>1262</v>
      </c>
      <c r="E388" s="318">
        <v>2500</v>
      </c>
      <c r="F388" s="319">
        <v>47102131</v>
      </c>
      <c r="G388" s="317" t="s">
        <v>1263</v>
      </c>
      <c r="H388" s="317" t="s">
        <v>793</v>
      </c>
      <c r="I388" s="317" t="s">
        <v>476</v>
      </c>
      <c r="J388" s="317" t="s">
        <v>476</v>
      </c>
      <c r="K388" s="320">
        <v>6</v>
      </c>
      <c r="L388" s="320">
        <v>12</v>
      </c>
      <c r="M388" s="318">
        <v>30000</v>
      </c>
      <c r="N388" s="320">
        <v>1</v>
      </c>
      <c r="O388" s="320">
        <v>6</v>
      </c>
      <c r="P388" s="318">
        <v>15000</v>
      </c>
      <c r="Q388" s="308">
        <v>1</v>
      </c>
      <c r="R388" s="308">
        <v>12</v>
      </c>
    </row>
    <row r="389" spans="1:18" s="321" customFormat="1" ht="22.5" x14ac:dyDescent="0.25">
      <c r="A389" s="317" t="s">
        <v>471</v>
      </c>
      <c r="B389" s="317" t="s">
        <v>504</v>
      </c>
      <c r="C389" s="317" t="s">
        <v>161</v>
      </c>
      <c r="D389" s="323" t="s">
        <v>1264</v>
      </c>
      <c r="E389" s="324">
        <v>4882.8100000000004</v>
      </c>
      <c r="F389" s="325">
        <v>47101542</v>
      </c>
      <c r="G389" s="320" t="s">
        <v>1265</v>
      </c>
      <c r="H389" s="323" t="s">
        <v>609</v>
      </c>
      <c r="I389" s="323" t="s">
        <v>525</v>
      </c>
      <c r="J389" s="323" t="s">
        <v>525</v>
      </c>
      <c r="K389" s="320">
        <v>1</v>
      </c>
      <c r="L389" s="320">
        <v>2</v>
      </c>
      <c r="M389" s="318">
        <f>+E389*L389</f>
        <v>9765.6200000000008</v>
      </c>
      <c r="N389" s="320">
        <v>1</v>
      </c>
      <c r="O389" s="320">
        <v>6</v>
      </c>
      <c r="P389" s="318">
        <f>+O389*E389</f>
        <v>29296.86</v>
      </c>
      <c r="Q389" s="308">
        <v>1</v>
      </c>
      <c r="R389" s="308">
        <v>12</v>
      </c>
    </row>
    <row r="390" spans="1:18" s="321" customFormat="1" ht="33.75" x14ac:dyDescent="0.25">
      <c r="A390" s="317" t="s">
        <v>471</v>
      </c>
      <c r="B390" s="317" t="s">
        <v>472</v>
      </c>
      <c r="C390" s="317" t="s">
        <v>161</v>
      </c>
      <c r="D390" s="317" t="s">
        <v>1266</v>
      </c>
      <c r="E390" s="318">
        <v>13000</v>
      </c>
      <c r="F390" s="322" t="s">
        <v>1267</v>
      </c>
      <c r="G390" s="317" t="s">
        <v>1268</v>
      </c>
      <c r="H390" s="317" t="s">
        <v>1269</v>
      </c>
      <c r="I390" s="317" t="s">
        <v>479</v>
      </c>
      <c r="J390" s="317" t="s">
        <v>479</v>
      </c>
      <c r="K390" s="320">
        <v>6</v>
      </c>
      <c r="L390" s="320">
        <v>12</v>
      </c>
      <c r="M390" s="318">
        <v>156000</v>
      </c>
      <c r="N390" s="320">
        <v>1</v>
      </c>
      <c r="O390" s="320">
        <v>6</v>
      </c>
      <c r="P390" s="318">
        <v>78000</v>
      </c>
      <c r="Q390" s="308">
        <v>1</v>
      </c>
      <c r="R390" s="308">
        <v>12</v>
      </c>
    </row>
    <row r="391" spans="1:18" s="321" customFormat="1" ht="22.5" x14ac:dyDescent="0.25">
      <c r="A391" s="317" t="s">
        <v>471</v>
      </c>
      <c r="B391" s="317" t="s">
        <v>472</v>
      </c>
      <c r="C391" s="317" t="s">
        <v>161</v>
      </c>
      <c r="D391" s="317" t="s">
        <v>573</v>
      </c>
      <c r="E391" s="318">
        <v>3125</v>
      </c>
      <c r="F391" s="322" t="s">
        <v>1270</v>
      </c>
      <c r="G391" s="317" t="s">
        <v>1271</v>
      </c>
      <c r="H391" s="317" t="s">
        <v>1051</v>
      </c>
      <c r="I391" s="317" t="s">
        <v>497</v>
      </c>
      <c r="J391" s="317" t="s">
        <v>497</v>
      </c>
      <c r="K391" s="320">
        <v>6</v>
      </c>
      <c r="L391" s="320">
        <v>12</v>
      </c>
      <c r="M391" s="318">
        <v>37500</v>
      </c>
      <c r="N391" s="320">
        <v>1</v>
      </c>
      <c r="O391" s="320">
        <v>6</v>
      </c>
      <c r="P391" s="318">
        <v>18750</v>
      </c>
      <c r="Q391" s="308">
        <v>1</v>
      </c>
      <c r="R391" s="308">
        <v>12</v>
      </c>
    </row>
    <row r="392" spans="1:18" s="321" customFormat="1" ht="22.5" x14ac:dyDescent="0.25">
      <c r="A392" s="317" t="s">
        <v>471</v>
      </c>
      <c r="B392" s="317" t="s">
        <v>472</v>
      </c>
      <c r="C392" s="317" t="s">
        <v>161</v>
      </c>
      <c r="D392" s="317" t="s">
        <v>1272</v>
      </c>
      <c r="E392" s="318">
        <v>9200</v>
      </c>
      <c r="F392" s="322" t="s">
        <v>1273</v>
      </c>
      <c r="G392" s="317" t="s">
        <v>1274</v>
      </c>
      <c r="H392" s="317" t="s">
        <v>555</v>
      </c>
      <c r="I392" s="317" t="s">
        <v>479</v>
      </c>
      <c r="J392" s="317" t="s">
        <v>479</v>
      </c>
      <c r="K392" s="320">
        <v>6</v>
      </c>
      <c r="L392" s="320">
        <v>12</v>
      </c>
      <c r="M392" s="318">
        <v>110400</v>
      </c>
      <c r="N392" s="320">
        <v>1</v>
      </c>
      <c r="O392" s="320">
        <v>6</v>
      </c>
      <c r="P392" s="318">
        <v>55200</v>
      </c>
      <c r="Q392" s="308">
        <v>1</v>
      </c>
      <c r="R392" s="308">
        <v>12</v>
      </c>
    </row>
    <row r="393" spans="1:18" s="321" customFormat="1" ht="22.5" x14ac:dyDescent="0.25">
      <c r="A393" s="317" t="s">
        <v>471</v>
      </c>
      <c r="B393" s="317" t="s">
        <v>472</v>
      </c>
      <c r="C393" s="317" t="s">
        <v>161</v>
      </c>
      <c r="D393" s="317" t="s">
        <v>1024</v>
      </c>
      <c r="E393" s="318">
        <v>2500</v>
      </c>
      <c r="F393" s="322" t="s">
        <v>1275</v>
      </c>
      <c r="G393" s="317" t="s">
        <v>1276</v>
      </c>
      <c r="H393" s="317" t="s">
        <v>1027</v>
      </c>
      <c r="I393" s="317" t="s">
        <v>479</v>
      </c>
      <c r="J393" s="317" t="s">
        <v>479</v>
      </c>
      <c r="K393" s="320">
        <v>6</v>
      </c>
      <c r="L393" s="320">
        <v>12</v>
      </c>
      <c r="M393" s="318">
        <v>30000</v>
      </c>
      <c r="N393" s="320">
        <v>1</v>
      </c>
      <c r="O393" s="320">
        <v>6</v>
      </c>
      <c r="P393" s="318">
        <v>15000</v>
      </c>
      <c r="Q393" s="308">
        <v>1</v>
      </c>
      <c r="R393" s="308">
        <v>12</v>
      </c>
    </row>
    <row r="394" spans="1:18" s="321" customFormat="1" ht="22.5" x14ac:dyDescent="0.25">
      <c r="A394" s="317" t="s">
        <v>471</v>
      </c>
      <c r="B394" s="317" t="s">
        <v>472</v>
      </c>
      <c r="C394" s="317" t="s">
        <v>161</v>
      </c>
      <c r="D394" s="317" t="s">
        <v>1277</v>
      </c>
      <c r="E394" s="318">
        <v>8000</v>
      </c>
      <c r="F394" s="322" t="s">
        <v>1278</v>
      </c>
      <c r="G394" s="317" t="s">
        <v>1279</v>
      </c>
      <c r="H394" s="317" t="s">
        <v>1280</v>
      </c>
      <c r="I394" s="317" t="s">
        <v>479</v>
      </c>
      <c r="J394" s="317" t="s">
        <v>479</v>
      </c>
      <c r="K394" s="320">
        <v>6</v>
      </c>
      <c r="L394" s="320">
        <v>12</v>
      </c>
      <c r="M394" s="318">
        <v>96000</v>
      </c>
      <c r="N394" s="320">
        <v>1</v>
      </c>
      <c r="O394" s="320">
        <v>6</v>
      </c>
      <c r="P394" s="318">
        <v>48000</v>
      </c>
      <c r="Q394" s="308">
        <v>1</v>
      </c>
      <c r="R394" s="308">
        <v>12</v>
      </c>
    </row>
    <row r="395" spans="1:18" s="321" customFormat="1" ht="22.5" x14ac:dyDescent="0.25">
      <c r="A395" s="317" t="s">
        <v>471</v>
      </c>
      <c r="B395" s="317" t="s">
        <v>472</v>
      </c>
      <c r="C395" s="317" t="s">
        <v>161</v>
      </c>
      <c r="D395" s="317" t="s">
        <v>617</v>
      </c>
      <c r="E395" s="318">
        <v>2400</v>
      </c>
      <c r="F395" s="327" t="s">
        <v>1281</v>
      </c>
      <c r="G395" s="317" t="s">
        <v>1282</v>
      </c>
      <c r="H395" s="317" t="s">
        <v>492</v>
      </c>
      <c r="I395" s="317" t="s">
        <v>493</v>
      </c>
      <c r="J395" s="317" t="s">
        <v>493</v>
      </c>
      <c r="K395" s="320">
        <v>6</v>
      </c>
      <c r="L395" s="320">
        <v>12</v>
      </c>
      <c r="M395" s="318">
        <v>28800</v>
      </c>
      <c r="N395" s="320">
        <v>1</v>
      </c>
      <c r="O395" s="320">
        <v>6</v>
      </c>
      <c r="P395" s="318">
        <v>14400</v>
      </c>
      <c r="Q395" s="308">
        <v>1</v>
      </c>
      <c r="R395" s="308">
        <v>12</v>
      </c>
    </row>
    <row r="396" spans="1:18" s="321" customFormat="1" ht="22.5" x14ac:dyDescent="0.25">
      <c r="A396" s="317" t="s">
        <v>471</v>
      </c>
      <c r="B396" s="317" t="s">
        <v>472</v>
      </c>
      <c r="C396" s="317" t="s">
        <v>161</v>
      </c>
      <c r="D396" s="317" t="s">
        <v>1283</v>
      </c>
      <c r="E396" s="318">
        <v>13000</v>
      </c>
      <c r="F396" s="326">
        <v>43252471</v>
      </c>
      <c r="G396" s="317" t="s">
        <v>1284</v>
      </c>
      <c r="H396" s="317" t="s">
        <v>1285</v>
      </c>
      <c r="I396" s="317" t="s">
        <v>479</v>
      </c>
      <c r="J396" s="317" t="s">
        <v>479</v>
      </c>
      <c r="K396" s="320">
        <v>1</v>
      </c>
      <c r="L396" s="320">
        <v>1</v>
      </c>
      <c r="M396" s="318">
        <v>13000</v>
      </c>
      <c r="N396" s="320">
        <v>1</v>
      </c>
      <c r="O396" s="320">
        <v>6</v>
      </c>
      <c r="P396" s="318">
        <v>78000</v>
      </c>
      <c r="Q396" s="308">
        <v>1</v>
      </c>
      <c r="R396" s="308">
        <v>12</v>
      </c>
    </row>
    <row r="397" spans="1:18" s="321" customFormat="1" ht="22.5" x14ac:dyDescent="0.25">
      <c r="A397" s="317" t="s">
        <v>471</v>
      </c>
      <c r="B397" s="317" t="s">
        <v>472</v>
      </c>
      <c r="C397" s="317" t="s">
        <v>161</v>
      </c>
      <c r="D397" s="317" t="s">
        <v>1286</v>
      </c>
      <c r="E397" s="318">
        <v>13500</v>
      </c>
      <c r="F397" s="322" t="s">
        <v>1287</v>
      </c>
      <c r="G397" s="317" t="s">
        <v>1288</v>
      </c>
      <c r="H397" s="317" t="s">
        <v>392</v>
      </c>
      <c r="I397" s="317" t="s">
        <v>479</v>
      </c>
      <c r="J397" s="317" t="s">
        <v>479</v>
      </c>
      <c r="K397" s="320">
        <v>6</v>
      </c>
      <c r="L397" s="320">
        <v>12</v>
      </c>
      <c r="M397" s="318">
        <v>162000</v>
      </c>
      <c r="N397" s="320">
        <v>1</v>
      </c>
      <c r="O397" s="320">
        <v>6</v>
      </c>
      <c r="P397" s="318">
        <v>81000</v>
      </c>
      <c r="Q397" s="308">
        <v>1</v>
      </c>
      <c r="R397" s="308">
        <v>12</v>
      </c>
    </row>
    <row r="398" spans="1:18" s="321" customFormat="1" ht="22.5" x14ac:dyDescent="0.25">
      <c r="A398" s="317" t="s">
        <v>471</v>
      </c>
      <c r="B398" s="317" t="s">
        <v>472</v>
      </c>
      <c r="C398" s="317" t="s">
        <v>161</v>
      </c>
      <c r="D398" s="317" t="s">
        <v>617</v>
      </c>
      <c r="E398" s="318">
        <v>2400</v>
      </c>
      <c r="F398" s="322" t="s">
        <v>1289</v>
      </c>
      <c r="G398" s="317" t="s">
        <v>1290</v>
      </c>
      <c r="H398" s="317" t="s">
        <v>492</v>
      </c>
      <c r="I398" s="317" t="s">
        <v>493</v>
      </c>
      <c r="J398" s="317" t="s">
        <v>493</v>
      </c>
      <c r="K398" s="320">
        <v>6</v>
      </c>
      <c r="L398" s="320">
        <v>12</v>
      </c>
      <c r="M398" s="318">
        <v>28800</v>
      </c>
      <c r="N398" s="320">
        <v>1</v>
      </c>
      <c r="O398" s="320">
        <v>6</v>
      </c>
      <c r="P398" s="318">
        <v>14400</v>
      </c>
      <c r="Q398" s="308">
        <v>1</v>
      </c>
      <c r="R398" s="308">
        <v>12</v>
      </c>
    </row>
    <row r="399" spans="1:18" s="321" customFormat="1" ht="22.5" x14ac:dyDescent="0.25">
      <c r="A399" s="317" t="s">
        <v>471</v>
      </c>
      <c r="B399" s="317" t="s">
        <v>472</v>
      </c>
      <c r="C399" s="317" t="s">
        <v>161</v>
      </c>
      <c r="D399" s="317" t="s">
        <v>560</v>
      </c>
      <c r="E399" s="318">
        <v>3500</v>
      </c>
      <c r="F399" s="319">
        <v>41019283</v>
      </c>
      <c r="G399" s="317" t="s">
        <v>1291</v>
      </c>
      <c r="H399" s="317" t="s">
        <v>1069</v>
      </c>
      <c r="I399" s="317" t="s">
        <v>479</v>
      </c>
      <c r="J399" s="317" t="s">
        <v>479</v>
      </c>
      <c r="K399" s="320">
        <v>6</v>
      </c>
      <c r="L399" s="320">
        <v>12</v>
      </c>
      <c r="M399" s="318">
        <v>42000</v>
      </c>
      <c r="N399" s="320">
        <v>1</v>
      </c>
      <c r="O399" s="320">
        <v>6</v>
      </c>
      <c r="P399" s="318">
        <v>21000</v>
      </c>
      <c r="Q399" s="308">
        <v>1</v>
      </c>
      <c r="R399" s="308">
        <v>12</v>
      </c>
    </row>
    <row r="400" spans="1:18" s="321" customFormat="1" ht="22.5" x14ac:dyDescent="0.25">
      <c r="A400" s="317" t="s">
        <v>471</v>
      </c>
      <c r="B400" s="317" t="s">
        <v>472</v>
      </c>
      <c r="C400" s="317" t="s">
        <v>161</v>
      </c>
      <c r="D400" s="317" t="s">
        <v>560</v>
      </c>
      <c r="E400" s="318">
        <v>3500</v>
      </c>
      <c r="F400" s="319">
        <v>10766140</v>
      </c>
      <c r="G400" s="317" t="s">
        <v>1292</v>
      </c>
      <c r="H400" s="317" t="s">
        <v>1293</v>
      </c>
      <c r="I400" s="317" t="s">
        <v>476</v>
      </c>
      <c r="J400" s="317" t="s">
        <v>476</v>
      </c>
      <c r="K400" s="320">
        <v>6</v>
      </c>
      <c r="L400" s="320">
        <v>12</v>
      </c>
      <c r="M400" s="318">
        <v>42000</v>
      </c>
      <c r="N400" s="320">
        <v>1</v>
      </c>
      <c r="O400" s="320">
        <v>6</v>
      </c>
      <c r="P400" s="318">
        <v>21000</v>
      </c>
      <c r="Q400" s="308">
        <v>1</v>
      </c>
      <c r="R400" s="308">
        <v>12</v>
      </c>
    </row>
    <row r="401" spans="1:18" s="321" customFormat="1" ht="22.5" x14ac:dyDescent="0.25">
      <c r="A401" s="317" t="s">
        <v>471</v>
      </c>
      <c r="B401" s="317" t="s">
        <v>472</v>
      </c>
      <c r="C401" s="317" t="s">
        <v>161</v>
      </c>
      <c r="D401" s="317" t="s">
        <v>544</v>
      </c>
      <c r="E401" s="318">
        <v>6250</v>
      </c>
      <c r="F401" s="319">
        <v>41934040</v>
      </c>
      <c r="G401" s="317" t="s">
        <v>1294</v>
      </c>
      <c r="H401" s="317" t="s">
        <v>392</v>
      </c>
      <c r="I401" s="317" t="s">
        <v>479</v>
      </c>
      <c r="J401" s="317" t="s">
        <v>479</v>
      </c>
      <c r="K401" s="320">
        <v>6</v>
      </c>
      <c r="L401" s="320">
        <v>12</v>
      </c>
      <c r="M401" s="318">
        <v>75000</v>
      </c>
      <c r="N401" s="320">
        <v>1</v>
      </c>
      <c r="O401" s="320">
        <v>6</v>
      </c>
      <c r="P401" s="318">
        <v>37500</v>
      </c>
      <c r="Q401" s="308">
        <v>1</v>
      </c>
      <c r="R401" s="308">
        <v>12</v>
      </c>
    </row>
    <row r="402" spans="1:18" s="321" customFormat="1" ht="33.75" x14ac:dyDescent="0.25">
      <c r="A402" s="317" t="s">
        <v>471</v>
      </c>
      <c r="B402" s="317" t="s">
        <v>472</v>
      </c>
      <c r="C402" s="317" t="s">
        <v>161</v>
      </c>
      <c r="D402" s="317" t="s">
        <v>1295</v>
      </c>
      <c r="E402" s="318">
        <v>3000</v>
      </c>
      <c r="F402" s="322" t="s">
        <v>1296</v>
      </c>
      <c r="G402" s="317" t="s">
        <v>1297</v>
      </c>
      <c r="H402" s="317" t="s">
        <v>519</v>
      </c>
      <c r="I402" s="317" t="s">
        <v>476</v>
      </c>
      <c r="J402" s="317" t="s">
        <v>476</v>
      </c>
      <c r="K402" s="320">
        <v>6</v>
      </c>
      <c r="L402" s="320">
        <v>12</v>
      </c>
      <c r="M402" s="318">
        <v>36000</v>
      </c>
      <c r="N402" s="320">
        <v>1</v>
      </c>
      <c r="O402" s="320">
        <v>6</v>
      </c>
      <c r="P402" s="318">
        <v>18000</v>
      </c>
      <c r="Q402" s="308">
        <v>1</v>
      </c>
      <c r="R402" s="308">
        <v>12</v>
      </c>
    </row>
    <row r="403" spans="1:18" s="321" customFormat="1" ht="22.5" x14ac:dyDescent="0.25">
      <c r="A403" s="317" t="s">
        <v>471</v>
      </c>
      <c r="B403" s="317" t="s">
        <v>472</v>
      </c>
      <c r="C403" s="317" t="s">
        <v>161</v>
      </c>
      <c r="D403" s="317" t="s">
        <v>534</v>
      </c>
      <c r="E403" s="318">
        <v>3125</v>
      </c>
      <c r="F403" s="319">
        <v>47025866</v>
      </c>
      <c r="G403" s="317" t="s">
        <v>1298</v>
      </c>
      <c r="H403" s="317" t="s">
        <v>1299</v>
      </c>
      <c r="I403" s="317" t="s">
        <v>497</v>
      </c>
      <c r="J403" s="317" t="s">
        <v>497</v>
      </c>
      <c r="K403" s="320">
        <v>6</v>
      </c>
      <c r="L403" s="320">
        <v>12</v>
      </c>
      <c r="M403" s="318">
        <v>37500</v>
      </c>
      <c r="N403" s="320">
        <v>1</v>
      </c>
      <c r="O403" s="320">
        <v>6</v>
      </c>
      <c r="P403" s="318">
        <v>18750</v>
      </c>
      <c r="Q403" s="308">
        <v>1</v>
      </c>
      <c r="R403" s="308">
        <v>12</v>
      </c>
    </row>
    <row r="404" spans="1:18" s="321" customFormat="1" ht="33.75" x14ac:dyDescent="0.25">
      <c r="A404" s="317" t="s">
        <v>471</v>
      </c>
      <c r="B404" s="317" t="s">
        <v>472</v>
      </c>
      <c r="C404" s="317" t="s">
        <v>161</v>
      </c>
      <c r="D404" s="317" t="s">
        <v>1300</v>
      </c>
      <c r="E404" s="318">
        <v>6250</v>
      </c>
      <c r="F404" s="319">
        <v>46676764</v>
      </c>
      <c r="G404" s="317" t="s">
        <v>1301</v>
      </c>
      <c r="H404" s="317" t="s">
        <v>1302</v>
      </c>
      <c r="I404" s="317" t="s">
        <v>479</v>
      </c>
      <c r="J404" s="317" t="s">
        <v>479</v>
      </c>
      <c r="K404" s="320">
        <v>6</v>
      </c>
      <c r="L404" s="320">
        <v>12</v>
      </c>
      <c r="M404" s="318">
        <v>75000</v>
      </c>
      <c r="N404" s="320">
        <v>1</v>
      </c>
      <c r="O404" s="320">
        <v>6</v>
      </c>
      <c r="P404" s="318">
        <v>37500</v>
      </c>
      <c r="Q404" s="308">
        <v>1</v>
      </c>
      <c r="R404" s="308">
        <v>12</v>
      </c>
    </row>
    <row r="405" spans="1:18" s="321" customFormat="1" ht="22.5" x14ac:dyDescent="0.25">
      <c r="A405" s="317" t="s">
        <v>471</v>
      </c>
      <c r="B405" s="317" t="s">
        <v>472</v>
      </c>
      <c r="C405" s="317" t="s">
        <v>161</v>
      </c>
      <c r="D405" s="317" t="s">
        <v>534</v>
      </c>
      <c r="E405" s="318">
        <v>3100</v>
      </c>
      <c r="F405" s="319">
        <v>45012948</v>
      </c>
      <c r="G405" s="317" t="s">
        <v>1303</v>
      </c>
      <c r="H405" s="317" t="s">
        <v>541</v>
      </c>
      <c r="I405" s="317" t="s">
        <v>497</v>
      </c>
      <c r="J405" s="317" t="s">
        <v>497</v>
      </c>
      <c r="K405" s="320">
        <v>6</v>
      </c>
      <c r="L405" s="320">
        <v>12</v>
      </c>
      <c r="M405" s="318">
        <v>37200</v>
      </c>
      <c r="N405" s="320">
        <v>1</v>
      </c>
      <c r="O405" s="320">
        <v>6</v>
      </c>
      <c r="P405" s="318">
        <v>18600</v>
      </c>
      <c r="Q405" s="308">
        <v>1</v>
      </c>
      <c r="R405" s="308">
        <v>12</v>
      </c>
    </row>
    <row r="406" spans="1:18" s="321" customFormat="1" ht="22.5" x14ac:dyDescent="0.25">
      <c r="A406" s="317" t="s">
        <v>471</v>
      </c>
      <c r="B406" s="317" t="s">
        <v>472</v>
      </c>
      <c r="C406" s="317" t="s">
        <v>161</v>
      </c>
      <c r="D406" s="317" t="s">
        <v>560</v>
      </c>
      <c r="E406" s="318">
        <v>3500</v>
      </c>
      <c r="F406" s="326">
        <v>40131086</v>
      </c>
      <c r="G406" s="317" t="s">
        <v>1304</v>
      </c>
      <c r="H406" s="317" t="s">
        <v>1069</v>
      </c>
      <c r="I406" s="317" t="s">
        <v>479</v>
      </c>
      <c r="J406" s="317" t="s">
        <v>479</v>
      </c>
      <c r="K406" s="320">
        <v>6</v>
      </c>
      <c r="L406" s="320">
        <v>12</v>
      </c>
      <c r="M406" s="318">
        <v>42000</v>
      </c>
      <c r="N406" s="320">
        <v>1</v>
      </c>
      <c r="O406" s="320">
        <v>6</v>
      </c>
      <c r="P406" s="318">
        <v>21000</v>
      </c>
      <c r="Q406" s="308">
        <v>1</v>
      </c>
      <c r="R406" s="308">
        <v>12</v>
      </c>
    </row>
    <row r="407" spans="1:18" s="321" customFormat="1" ht="22.5" x14ac:dyDescent="0.25">
      <c r="A407" s="317" t="s">
        <v>471</v>
      </c>
      <c r="B407" s="317" t="s">
        <v>472</v>
      </c>
      <c r="C407" s="317" t="s">
        <v>161</v>
      </c>
      <c r="D407" s="317" t="s">
        <v>1305</v>
      </c>
      <c r="E407" s="318">
        <v>7812.5</v>
      </c>
      <c r="F407" s="319">
        <v>41248113</v>
      </c>
      <c r="G407" s="317" t="s">
        <v>1306</v>
      </c>
      <c r="H407" s="317" t="s">
        <v>392</v>
      </c>
      <c r="I407" s="317" t="s">
        <v>479</v>
      </c>
      <c r="J407" s="317" t="s">
        <v>479</v>
      </c>
      <c r="K407" s="320">
        <v>6</v>
      </c>
      <c r="L407" s="320">
        <v>12</v>
      </c>
      <c r="M407" s="318">
        <v>93750</v>
      </c>
      <c r="N407" s="320">
        <v>1</v>
      </c>
      <c r="O407" s="320">
        <v>6</v>
      </c>
      <c r="P407" s="318">
        <v>46875</v>
      </c>
      <c r="Q407" s="308">
        <v>1</v>
      </c>
      <c r="R407" s="308">
        <v>12</v>
      </c>
    </row>
    <row r="408" spans="1:18" s="321" customFormat="1" ht="42" x14ac:dyDescent="0.25">
      <c r="A408" s="317" t="s">
        <v>471</v>
      </c>
      <c r="B408" s="317" t="s">
        <v>472</v>
      </c>
      <c r="C408" s="317" t="s">
        <v>161</v>
      </c>
      <c r="D408" s="323" t="s">
        <v>1307</v>
      </c>
      <c r="E408" s="318">
        <v>4882.8100000000004</v>
      </c>
      <c r="F408" s="334" t="s">
        <v>1308</v>
      </c>
      <c r="G408" s="317" t="s">
        <v>1309</v>
      </c>
      <c r="H408" s="331" t="s">
        <v>1310</v>
      </c>
      <c r="I408" s="331" t="s">
        <v>479</v>
      </c>
      <c r="J408" s="331" t="s">
        <v>479</v>
      </c>
      <c r="K408" s="320">
        <v>0</v>
      </c>
      <c r="L408" s="320">
        <v>0</v>
      </c>
      <c r="M408" s="318">
        <v>0</v>
      </c>
      <c r="N408" s="320">
        <v>1</v>
      </c>
      <c r="O408" s="320">
        <v>3</v>
      </c>
      <c r="P408" s="318">
        <f>+O408*E408</f>
        <v>14648.43</v>
      </c>
      <c r="Q408" s="308">
        <v>1</v>
      </c>
      <c r="R408" s="308">
        <v>12</v>
      </c>
    </row>
    <row r="409" spans="1:18" s="321" customFormat="1" ht="22.5" x14ac:dyDescent="0.25">
      <c r="A409" s="317" t="s">
        <v>471</v>
      </c>
      <c r="B409" s="317" t="s">
        <v>472</v>
      </c>
      <c r="C409" s="317" t="s">
        <v>161</v>
      </c>
      <c r="D409" s="317" t="s">
        <v>926</v>
      </c>
      <c r="E409" s="318">
        <v>4300</v>
      </c>
      <c r="F409" s="326" t="s">
        <v>1311</v>
      </c>
      <c r="G409" s="317" t="s">
        <v>1312</v>
      </c>
      <c r="H409" s="317" t="s">
        <v>475</v>
      </c>
      <c r="I409" s="317" t="s">
        <v>1313</v>
      </c>
      <c r="J409" s="317" t="s">
        <v>1313</v>
      </c>
      <c r="K409" s="320">
        <v>6</v>
      </c>
      <c r="L409" s="320">
        <v>12</v>
      </c>
      <c r="M409" s="318">
        <v>51600</v>
      </c>
      <c r="N409" s="320">
        <v>1</v>
      </c>
      <c r="O409" s="320">
        <v>6</v>
      </c>
      <c r="P409" s="318">
        <v>25800</v>
      </c>
      <c r="Q409" s="308">
        <v>1</v>
      </c>
      <c r="R409" s="308">
        <v>12</v>
      </c>
    </row>
    <row r="410" spans="1:18" s="321" customFormat="1" ht="22.5" x14ac:dyDescent="0.25">
      <c r="A410" s="317" t="s">
        <v>471</v>
      </c>
      <c r="B410" s="317" t="s">
        <v>472</v>
      </c>
      <c r="C410" s="317" t="s">
        <v>161</v>
      </c>
      <c r="D410" s="317" t="s">
        <v>1314</v>
      </c>
      <c r="E410" s="318">
        <v>2500</v>
      </c>
      <c r="F410" s="319">
        <v>46282575</v>
      </c>
      <c r="G410" s="317" t="s">
        <v>1315</v>
      </c>
      <c r="H410" s="317" t="s">
        <v>1316</v>
      </c>
      <c r="I410" s="317" t="s">
        <v>476</v>
      </c>
      <c r="J410" s="317" t="s">
        <v>476</v>
      </c>
      <c r="K410" s="320">
        <v>6</v>
      </c>
      <c r="L410" s="320">
        <v>12</v>
      </c>
      <c r="M410" s="318">
        <v>30000</v>
      </c>
      <c r="N410" s="320">
        <v>1</v>
      </c>
      <c r="O410" s="320">
        <v>6</v>
      </c>
      <c r="P410" s="318">
        <v>15000</v>
      </c>
      <c r="Q410" s="308">
        <v>1</v>
      </c>
      <c r="R410" s="308">
        <v>12</v>
      </c>
    </row>
    <row r="411" spans="1:18" s="321" customFormat="1" ht="22.5" x14ac:dyDescent="0.25">
      <c r="A411" s="317" t="s">
        <v>471</v>
      </c>
      <c r="B411" s="317" t="s">
        <v>472</v>
      </c>
      <c r="C411" s="317" t="s">
        <v>161</v>
      </c>
      <c r="D411" s="317" t="s">
        <v>508</v>
      </c>
      <c r="E411" s="318">
        <v>2400</v>
      </c>
      <c r="F411" s="326">
        <v>10161632</v>
      </c>
      <c r="G411" s="317" t="s">
        <v>1317</v>
      </c>
      <c r="H411" s="317" t="s">
        <v>492</v>
      </c>
      <c r="I411" s="317" t="s">
        <v>493</v>
      </c>
      <c r="J411" s="317" t="s">
        <v>493</v>
      </c>
      <c r="K411" s="320">
        <v>4</v>
      </c>
      <c r="L411" s="320">
        <v>9</v>
      </c>
      <c r="M411" s="318">
        <v>21600</v>
      </c>
      <c r="N411" s="320">
        <v>0</v>
      </c>
      <c r="O411" s="320">
        <v>0</v>
      </c>
      <c r="P411" s="318">
        <v>0</v>
      </c>
      <c r="Q411" s="308">
        <v>0</v>
      </c>
      <c r="R411" s="308">
        <v>0</v>
      </c>
    </row>
    <row r="412" spans="1:18" s="321" customFormat="1" ht="22.5" x14ac:dyDescent="0.25">
      <c r="A412" s="317" t="s">
        <v>471</v>
      </c>
      <c r="B412" s="317" t="s">
        <v>472</v>
      </c>
      <c r="C412" s="317" t="s">
        <v>161</v>
      </c>
      <c r="D412" s="317" t="s">
        <v>508</v>
      </c>
      <c r="E412" s="318">
        <v>3000</v>
      </c>
      <c r="F412" s="319">
        <v>10161632</v>
      </c>
      <c r="G412" s="317" t="s">
        <v>1317</v>
      </c>
      <c r="H412" s="317" t="s">
        <v>492</v>
      </c>
      <c r="I412" s="317" t="s">
        <v>493</v>
      </c>
      <c r="J412" s="317" t="s">
        <v>493</v>
      </c>
      <c r="K412" s="320">
        <v>2</v>
      </c>
      <c r="L412" s="320">
        <v>3</v>
      </c>
      <c r="M412" s="318">
        <v>9000</v>
      </c>
      <c r="N412" s="320">
        <v>1</v>
      </c>
      <c r="O412" s="320">
        <v>6</v>
      </c>
      <c r="P412" s="318">
        <v>18000</v>
      </c>
      <c r="Q412" s="308">
        <v>1</v>
      </c>
      <c r="R412" s="308">
        <v>12</v>
      </c>
    </row>
    <row r="413" spans="1:18" s="321" customFormat="1" ht="45" x14ac:dyDescent="0.25">
      <c r="A413" s="317" t="s">
        <v>471</v>
      </c>
      <c r="B413" s="317" t="s">
        <v>472</v>
      </c>
      <c r="C413" s="317" t="s">
        <v>161</v>
      </c>
      <c r="D413" s="317" t="s">
        <v>1318</v>
      </c>
      <c r="E413" s="318">
        <v>3900</v>
      </c>
      <c r="F413" s="326" t="s">
        <v>1319</v>
      </c>
      <c r="G413" s="317" t="s">
        <v>1320</v>
      </c>
      <c r="H413" s="317" t="s">
        <v>1321</v>
      </c>
      <c r="I413" s="317" t="s">
        <v>497</v>
      </c>
      <c r="J413" s="317" t="s">
        <v>497</v>
      </c>
      <c r="K413" s="320">
        <v>6</v>
      </c>
      <c r="L413" s="320">
        <v>12</v>
      </c>
      <c r="M413" s="318">
        <v>46800</v>
      </c>
      <c r="N413" s="320">
        <v>1</v>
      </c>
      <c r="O413" s="320">
        <v>6</v>
      </c>
      <c r="P413" s="318">
        <v>23400</v>
      </c>
      <c r="Q413" s="308">
        <v>1</v>
      </c>
      <c r="R413" s="308">
        <v>12</v>
      </c>
    </row>
    <row r="414" spans="1:18" s="321" customFormat="1" ht="22.5" x14ac:dyDescent="0.25">
      <c r="A414" s="317" t="s">
        <v>471</v>
      </c>
      <c r="B414" s="317" t="s">
        <v>472</v>
      </c>
      <c r="C414" s="317" t="s">
        <v>161</v>
      </c>
      <c r="D414" s="317" t="s">
        <v>573</v>
      </c>
      <c r="E414" s="318">
        <v>3500</v>
      </c>
      <c r="F414" s="319" t="s">
        <v>1322</v>
      </c>
      <c r="G414" s="317" t="s">
        <v>1323</v>
      </c>
      <c r="H414" s="317" t="s">
        <v>1324</v>
      </c>
      <c r="I414" s="317" t="s">
        <v>497</v>
      </c>
      <c r="J414" s="317" t="s">
        <v>497</v>
      </c>
      <c r="K414" s="320">
        <v>6</v>
      </c>
      <c r="L414" s="320">
        <v>12</v>
      </c>
      <c r="M414" s="318">
        <v>42000</v>
      </c>
      <c r="N414" s="320">
        <v>1</v>
      </c>
      <c r="O414" s="320">
        <v>6</v>
      </c>
      <c r="P414" s="318">
        <v>21000</v>
      </c>
      <c r="Q414" s="308">
        <v>1</v>
      </c>
      <c r="R414" s="308">
        <v>12</v>
      </c>
    </row>
    <row r="415" spans="1:18" s="321" customFormat="1" ht="22.5" x14ac:dyDescent="0.25">
      <c r="A415" s="317" t="s">
        <v>471</v>
      </c>
      <c r="B415" s="317" t="s">
        <v>472</v>
      </c>
      <c r="C415" s="317" t="s">
        <v>161</v>
      </c>
      <c r="D415" s="317" t="s">
        <v>534</v>
      </c>
      <c r="E415" s="318">
        <v>3100</v>
      </c>
      <c r="F415" s="326" t="s">
        <v>1325</v>
      </c>
      <c r="G415" s="317" t="s">
        <v>1326</v>
      </c>
      <c r="H415" s="317" t="s">
        <v>406</v>
      </c>
      <c r="I415" s="317" t="s">
        <v>479</v>
      </c>
      <c r="J415" s="317" t="s">
        <v>479</v>
      </c>
      <c r="K415" s="320">
        <v>6</v>
      </c>
      <c r="L415" s="320">
        <v>12</v>
      </c>
      <c r="M415" s="318">
        <v>37200</v>
      </c>
      <c r="N415" s="320">
        <v>1</v>
      </c>
      <c r="O415" s="320">
        <v>6</v>
      </c>
      <c r="P415" s="318">
        <v>18600</v>
      </c>
      <c r="Q415" s="308">
        <v>1</v>
      </c>
      <c r="R415" s="308">
        <v>12</v>
      </c>
    </row>
    <row r="416" spans="1:18" s="321" customFormat="1" ht="22.5" x14ac:dyDescent="0.25">
      <c r="A416" s="317" t="s">
        <v>471</v>
      </c>
      <c r="B416" s="317" t="s">
        <v>472</v>
      </c>
      <c r="C416" s="317" t="s">
        <v>161</v>
      </c>
      <c r="D416" s="317" t="s">
        <v>593</v>
      </c>
      <c r="E416" s="318">
        <v>2200</v>
      </c>
      <c r="F416" s="319" t="s">
        <v>1327</v>
      </c>
      <c r="G416" s="317" t="s">
        <v>1328</v>
      </c>
      <c r="H416" s="317" t="s">
        <v>492</v>
      </c>
      <c r="I416" s="317" t="s">
        <v>493</v>
      </c>
      <c r="J416" s="317" t="s">
        <v>493</v>
      </c>
      <c r="K416" s="320">
        <v>6</v>
      </c>
      <c r="L416" s="320">
        <v>12</v>
      </c>
      <c r="M416" s="318">
        <v>26400</v>
      </c>
      <c r="N416" s="320">
        <v>1</v>
      </c>
      <c r="O416" s="320">
        <v>6</v>
      </c>
      <c r="P416" s="318">
        <v>13200</v>
      </c>
      <c r="Q416" s="308">
        <v>1</v>
      </c>
      <c r="R416" s="308">
        <v>12</v>
      </c>
    </row>
    <row r="417" spans="1:18" s="321" customFormat="1" ht="22.5" x14ac:dyDescent="0.25">
      <c r="A417" s="317" t="s">
        <v>471</v>
      </c>
      <c r="B417" s="317" t="s">
        <v>472</v>
      </c>
      <c r="C417" s="317" t="s">
        <v>161</v>
      </c>
      <c r="D417" s="317" t="s">
        <v>1329</v>
      </c>
      <c r="E417" s="318">
        <v>8000</v>
      </c>
      <c r="F417" s="326">
        <v>40220400</v>
      </c>
      <c r="G417" s="317" t="s">
        <v>1330</v>
      </c>
      <c r="H417" s="317" t="s">
        <v>1331</v>
      </c>
      <c r="I417" s="317" t="s">
        <v>479</v>
      </c>
      <c r="J417" s="317" t="s">
        <v>479</v>
      </c>
      <c r="K417" s="320">
        <v>6</v>
      </c>
      <c r="L417" s="320">
        <v>12</v>
      </c>
      <c r="M417" s="318">
        <v>96000</v>
      </c>
      <c r="N417" s="320">
        <v>1</v>
      </c>
      <c r="O417" s="320">
        <v>6</v>
      </c>
      <c r="P417" s="318">
        <v>48000</v>
      </c>
      <c r="Q417" s="308">
        <v>1</v>
      </c>
      <c r="R417" s="308">
        <v>12</v>
      </c>
    </row>
    <row r="418" spans="1:18" s="321" customFormat="1" ht="22.5" x14ac:dyDescent="0.25">
      <c r="A418" s="317" t="s">
        <v>471</v>
      </c>
      <c r="B418" s="317" t="s">
        <v>472</v>
      </c>
      <c r="C418" s="317" t="s">
        <v>161</v>
      </c>
      <c r="D418" s="317" t="s">
        <v>1332</v>
      </c>
      <c r="E418" s="318">
        <v>8000</v>
      </c>
      <c r="F418" s="319">
        <v>10181140</v>
      </c>
      <c r="G418" s="317" t="s">
        <v>1333</v>
      </c>
      <c r="H418" s="317" t="s">
        <v>1334</v>
      </c>
      <c r="I418" s="317" t="s">
        <v>479</v>
      </c>
      <c r="J418" s="317" t="s">
        <v>479</v>
      </c>
      <c r="K418" s="320">
        <v>6</v>
      </c>
      <c r="L418" s="320">
        <v>12</v>
      </c>
      <c r="M418" s="318">
        <v>96000</v>
      </c>
      <c r="N418" s="320">
        <v>1</v>
      </c>
      <c r="O418" s="320">
        <v>6</v>
      </c>
      <c r="P418" s="318">
        <v>48000</v>
      </c>
      <c r="Q418" s="308">
        <v>1</v>
      </c>
      <c r="R418" s="308">
        <v>12</v>
      </c>
    </row>
    <row r="419" spans="1:18" s="321" customFormat="1" ht="22.5" x14ac:dyDescent="0.25">
      <c r="A419" s="317" t="s">
        <v>471</v>
      </c>
      <c r="B419" s="317" t="s">
        <v>472</v>
      </c>
      <c r="C419" s="317" t="s">
        <v>161</v>
      </c>
      <c r="D419" s="317" t="s">
        <v>534</v>
      </c>
      <c r="E419" s="318">
        <v>3125</v>
      </c>
      <c r="F419" s="326">
        <v>44023228</v>
      </c>
      <c r="G419" s="317" t="s">
        <v>1335</v>
      </c>
      <c r="H419" s="317" t="s">
        <v>500</v>
      </c>
      <c r="I419" s="317" t="s">
        <v>479</v>
      </c>
      <c r="J419" s="317" t="s">
        <v>479</v>
      </c>
      <c r="K419" s="320">
        <v>1</v>
      </c>
      <c r="L419" s="320">
        <v>1</v>
      </c>
      <c r="M419" s="318">
        <v>3125</v>
      </c>
      <c r="N419" s="320">
        <v>0</v>
      </c>
      <c r="O419" s="320">
        <v>0</v>
      </c>
      <c r="P419" s="318">
        <v>0</v>
      </c>
      <c r="Q419" s="308">
        <v>0</v>
      </c>
      <c r="R419" s="308">
        <v>0</v>
      </c>
    </row>
    <row r="420" spans="1:18" s="321" customFormat="1" ht="22.5" x14ac:dyDescent="0.25">
      <c r="A420" s="317" t="s">
        <v>471</v>
      </c>
      <c r="B420" s="317" t="s">
        <v>472</v>
      </c>
      <c r="C420" s="317" t="s">
        <v>161</v>
      </c>
      <c r="D420" s="317" t="s">
        <v>477</v>
      </c>
      <c r="E420" s="318">
        <v>4300</v>
      </c>
      <c r="F420" s="319">
        <v>72301189</v>
      </c>
      <c r="G420" s="317" t="s">
        <v>1336</v>
      </c>
      <c r="H420" s="317" t="s">
        <v>527</v>
      </c>
      <c r="I420" s="317" t="s">
        <v>479</v>
      </c>
      <c r="J420" s="317" t="s">
        <v>479</v>
      </c>
      <c r="K420" s="320">
        <v>6</v>
      </c>
      <c r="L420" s="320">
        <v>12</v>
      </c>
      <c r="M420" s="318">
        <v>51600</v>
      </c>
      <c r="N420" s="320">
        <v>1</v>
      </c>
      <c r="O420" s="320">
        <v>6</v>
      </c>
      <c r="P420" s="318">
        <v>25800</v>
      </c>
      <c r="Q420" s="308">
        <v>1</v>
      </c>
      <c r="R420" s="308">
        <v>12</v>
      </c>
    </row>
    <row r="421" spans="1:18" s="321" customFormat="1" ht="22.5" x14ac:dyDescent="0.25">
      <c r="A421" s="317" t="s">
        <v>471</v>
      </c>
      <c r="B421" s="317" t="s">
        <v>472</v>
      </c>
      <c r="C421" s="317" t="s">
        <v>161</v>
      </c>
      <c r="D421" s="317" t="s">
        <v>619</v>
      </c>
      <c r="E421" s="318">
        <v>3500</v>
      </c>
      <c r="F421" s="319">
        <v>10696570</v>
      </c>
      <c r="G421" s="317" t="s">
        <v>1337</v>
      </c>
      <c r="H421" s="317" t="s">
        <v>1338</v>
      </c>
      <c r="I421" s="317" t="s">
        <v>476</v>
      </c>
      <c r="J421" s="317" t="s">
        <v>476</v>
      </c>
      <c r="K421" s="320">
        <v>6</v>
      </c>
      <c r="L421" s="320">
        <v>12</v>
      </c>
      <c r="M421" s="318">
        <v>42000</v>
      </c>
      <c r="N421" s="320">
        <v>1</v>
      </c>
      <c r="O421" s="320">
        <v>6</v>
      </c>
      <c r="P421" s="318">
        <v>21000</v>
      </c>
      <c r="Q421" s="308">
        <v>1</v>
      </c>
      <c r="R421" s="308">
        <v>12</v>
      </c>
    </row>
    <row r="422" spans="1:18" s="321" customFormat="1" ht="22.5" x14ac:dyDescent="0.25">
      <c r="A422" s="317" t="s">
        <v>471</v>
      </c>
      <c r="B422" s="317" t="s">
        <v>472</v>
      </c>
      <c r="C422" s="317" t="s">
        <v>161</v>
      </c>
      <c r="D422" s="317" t="s">
        <v>544</v>
      </c>
      <c r="E422" s="318">
        <v>6250</v>
      </c>
      <c r="F422" s="319">
        <v>10347590</v>
      </c>
      <c r="G422" s="317" t="s">
        <v>1339</v>
      </c>
      <c r="H422" s="317" t="s">
        <v>392</v>
      </c>
      <c r="I422" s="317" t="s">
        <v>479</v>
      </c>
      <c r="J422" s="317" t="s">
        <v>479</v>
      </c>
      <c r="K422" s="320">
        <v>6</v>
      </c>
      <c r="L422" s="320">
        <v>12</v>
      </c>
      <c r="M422" s="318">
        <v>75000</v>
      </c>
      <c r="N422" s="320">
        <v>1</v>
      </c>
      <c r="O422" s="320">
        <v>6</v>
      </c>
      <c r="P422" s="318">
        <v>37500</v>
      </c>
      <c r="Q422" s="308">
        <v>1</v>
      </c>
      <c r="R422" s="308">
        <v>12</v>
      </c>
    </row>
    <row r="423" spans="1:18" s="321" customFormat="1" ht="22.5" x14ac:dyDescent="0.25">
      <c r="A423" s="317" t="s">
        <v>471</v>
      </c>
      <c r="B423" s="317" t="s">
        <v>472</v>
      </c>
      <c r="C423" s="317" t="s">
        <v>161</v>
      </c>
      <c r="D423" s="317" t="s">
        <v>534</v>
      </c>
      <c r="E423" s="318">
        <v>3500</v>
      </c>
      <c r="F423" s="319">
        <v>45974548</v>
      </c>
      <c r="G423" s="317" t="s">
        <v>1340</v>
      </c>
      <c r="H423" s="317" t="s">
        <v>1341</v>
      </c>
      <c r="I423" s="317" t="s">
        <v>479</v>
      </c>
      <c r="J423" s="317" t="s">
        <v>479</v>
      </c>
      <c r="K423" s="320">
        <v>6</v>
      </c>
      <c r="L423" s="320">
        <v>12</v>
      </c>
      <c r="M423" s="318">
        <f>+L423*E423</f>
        <v>42000</v>
      </c>
      <c r="N423" s="320">
        <v>1</v>
      </c>
      <c r="O423" s="320">
        <v>6</v>
      </c>
      <c r="P423" s="318">
        <f>+O423*E423</f>
        <v>21000</v>
      </c>
      <c r="Q423" s="308">
        <v>1</v>
      </c>
      <c r="R423" s="308">
        <v>12</v>
      </c>
    </row>
    <row r="424" spans="1:18" s="321" customFormat="1" ht="33.75" x14ac:dyDescent="0.25">
      <c r="A424" s="317" t="s">
        <v>471</v>
      </c>
      <c r="B424" s="317" t="s">
        <v>472</v>
      </c>
      <c r="C424" s="317" t="s">
        <v>161</v>
      </c>
      <c r="D424" s="317" t="s">
        <v>498</v>
      </c>
      <c r="E424" s="318">
        <v>5100</v>
      </c>
      <c r="F424" s="319">
        <v>41626335</v>
      </c>
      <c r="G424" s="317" t="s">
        <v>1342</v>
      </c>
      <c r="H424" s="317" t="s">
        <v>891</v>
      </c>
      <c r="I424" s="317" t="s">
        <v>479</v>
      </c>
      <c r="J424" s="317" t="s">
        <v>479</v>
      </c>
      <c r="K424" s="320">
        <v>6</v>
      </c>
      <c r="L424" s="320">
        <v>12</v>
      </c>
      <c r="M424" s="318">
        <v>61200</v>
      </c>
      <c r="N424" s="320">
        <v>1</v>
      </c>
      <c r="O424" s="320">
        <v>6</v>
      </c>
      <c r="P424" s="318">
        <v>30600</v>
      </c>
      <c r="Q424" s="308">
        <v>1</v>
      </c>
      <c r="R424" s="308">
        <v>12</v>
      </c>
    </row>
    <row r="425" spans="1:18" s="321" customFormat="1" ht="45" x14ac:dyDescent="0.25">
      <c r="A425" s="317" t="s">
        <v>471</v>
      </c>
      <c r="B425" s="317" t="s">
        <v>472</v>
      </c>
      <c r="C425" s="317" t="s">
        <v>161</v>
      </c>
      <c r="D425" s="317" t="s">
        <v>1343</v>
      </c>
      <c r="E425" s="318">
        <v>4882.8100000000004</v>
      </c>
      <c r="F425" s="326">
        <v>41161055</v>
      </c>
      <c r="G425" s="317" t="s">
        <v>1344</v>
      </c>
      <c r="H425" s="317" t="s">
        <v>1182</v>
      </c>
      <c r="I425" s="317" t="s">
        <v>497</v>
      </c>
      <c r="J425" s="317" t="s">
        <v>497</v>
      </c>
      <c r="K425" s="320">
        <v>6</v>
      </c>
      <c r="L425" s="320">
        <v>12</v>
      </c>
      <c r="M425" s="318">
        <v>58593.72</v>
      </c>
      <c r="N425" s="320">
        <v>1</v>
      </c>
      <c r="O425" s="320">
        <v>6</v>
      </c>
      <c r="P425" s="318">
        <v>29296.86</v>
      </c>
      <c r="Q425" s="308">
        <v>1</v>
      </c>
      <c r="R425" s="308">
        <v>12</v>
      </c>
    </row>
    <row r="426" spans="1:18" s="321" customFormat="1" ht="22.5" x14ac:dyDescent="0.25">
      <c r="A426" s="317" t="s">
        <v>471</v>
      </c>
      <c r="B426" s="317" t="s">
        <v>472</v>
      </c>
      <c r="C426" s="317" t="s">
        <v>161</v>
      </c>
      <c r="D426" s="317" t="s">
        <v>537</v>
      </c>
      <c r="E426" s="318">
        <v>2800</v>
      </c>
      <c r="F426" s="319" t="s">
        <v>1345</v>
      </c>
      <c r="G426" s="317" t="s">
        <v>1346</v>
      </c>
      <c r="H426" s="317" t="s">
        <v>1347</v>
      </c>
      <c r="I426" s="317" t="s">
        <v>493</v>
      </c>
      <c r="J426" s="317" t="s">
        <v>493</v>
      </c>
      <c r="K426" s="320">
        <v>6</v>
      </c>
      <c r="L426" s="320">
        <v>12</v>
      </c>
      <c r="M426" s="318">
        <v>33600</v>
      </c>
      <c r="N426" s="320">
        <v>1</v>
      </c>
      <c r="O426" s="320">
        <v>6</v>
      </c>
      <c r="P426" s="318">
        <v>16800</v>
      </c>
      <c r="Q426" s="308">
        <v>1</v>
      </c>
      <c r="R426" s="308">
        <v>12</v>
      </c>
    </row>
    <row r="427" spans="1:18" s="321" customFormat="1" ht="22.5" x14ac:dyDescent="0.25">
      <c r="A427" s="317" t="s">
        <v>471</v>
      </c>
      <c r="B427" s="317" t="s">
        <v>472</v>
      </c>
      <c r="C427" s="317" t="s">
        <v>161</v>
      </c>
      <c r="D427" s="317" t="s">
        <v>1348</v>
      </c>
      <c r="E427" s="318">
        <v>2000</v>
      </c>
      <c r="F427" s="326">
        <v>48298108</v>
      </c>
      <c r="G427" s="317" t="s">
        <v>1349</v>
      </c>
      <c r="H427" s="317" t="s">
        <v>1350</v>
      </c>
      <c r="I427" s="317" t="s">
        <v>476</v>
      </c>
      <c r="J427" s="317" t="s">
        <v>476</v>
      </c>
      <c r="K427" s="320">
        <v>1</v>
      </c>
      <c r="L427" s="320">
        <v>1</v>
      </c>
      <c r="M427" s="318">
        <v>2000</v>
      </c>
      <c r="N427" s="320">
        <v>1</v>
      </c>
      <c r="O427" s="320">
        <v>6</v>
      </c>
      <c r="P427" s="318">
        <v>12000</v>
      </c>
      <c r="Q427" s="308">
        <v>1</v>
      </c>
      <c r="R427" s="308">
        <v>12</v>
      </c>
    </row>
    <row r="428" spans="1:18" s="321" customFormat="1" ht="22.5" x14ac:dyDescent="0.25">
      <c r="A428" s="317" t="s">
        <v>471</v>
      </c>
      <c r="B428" s="317" t="s">
        <v>472</v>
      </c>
      <c r="C428" s="317" t="s">
        <v>161</v>
      </c>
      <c r="D428" s="317" t="s">
        <v>544</v>
      </c>
      <c r="E428" s="318">
        <v>6250</v>
      </c>
      <c r="F428" s="319">
        <v>43613044</v>
      </c>
      <c r="G428" s="317" t="s">
        <v>1351</v>
      </c>
      <c r="H428" s="317" t="s">
        <v>392</v>
      </c>
      <c r="I428" s="317" t="s">
        <v>479</v>
      </c>
      <c r="J428" s="317" t="s">
        <v>479</v>
      </c>
      <c r="K428" s="320">
        <v>6</v>
      </c>
      <c r="L428" s="320">
        <v>12</v>
      </c>
      <c r="M428" s="318">
        <v>75000</v>
      </c>
      <c r="N428" s="320">
        <v>1</v>
      </c>
      <c r="O428" s="320">
        <v>6</v>
      </c>
      <c r="P428" s="318">
        <v>37500</v>
      </c>
      <c r="Q428" s="308">
        <v>1</v>
      </c>
      <c r="R428" s="308">
        <v>12</v>
      </c>
    </row>
    <row r="429" spans="1:18" s="321" customFormat="1" ht="33.75" x14ac:dyDescent="0.25">
      <c r="A429" s="317" t="s">
        <v>471</v>
      </c>
      <c r="B429" s="317" t="s">
        <v>472</v>
      </c>
      <c r="C429" s="317" t="s">
        <v>161</v>
      </c>
      <c r="D429" s="317" t="s">
        <v>691</v>
      </c>
      <c r="E429" s="318">
        <v>2200</v>
      </c>
      <c r="F429" s="319">
        <v>41271096</v>
      </c>
      <c r="G429" s="317" t="s">
        <v>1352</v>
      </c>
      <c r="H429" s="317" t="s">
        <v>1353</v>
      </c>
      <c r="I429" s="317" t="s">
        <v>476</v>
      </c>
      <c r="J429" s="317" t="s">
        <v>476</v>
      </c>
      <c r="K429" s="320">
        <v>6</v>
      </c>
      <c r="L429" s="320">
        <v>12</v>
      </c>
      <c r="M429" s="318">
        <v>26400</v>
      </c>
      <c r="N429" s="320">
        <v>1</v>
      </c>
      <c r="O429" s="320">
        <v>6</v>
      </c>
      <c r="P429" s="318">
        <v>13200</v>
      </c>
      <c r="Q429" s="308">
        <v>1</v>
      </c>
      <c r="R429" s="308">
        <v>12</v>
      </c>
    </row>
    <row r="430" spans="1:18" s="321" customFormat="1" ht="22.5" x14ac:dyDescent="0.25">
      <c r="A430" s="317" t="s">
        <v>471</v>
      </c>
      <c r="B430" s="317" t="s">
        <v>472</v>
      </c>
      <c r="C430" s="317" t="s">
        <v>161</v>
      </c>
      <c r="D430" s="317" t="s">
        <v>477</v>
      </c>
      <c r="E430" s="318">
        <v>3100</v>
      </c>
      <c r="F430" s="319">
        <v>47609693</v>
      </c>
      <c r="G430" s="317" t="s">
        <v>1354</v>
      </c>
      <c r="H430" s="317" t="s">
        <v>398</v>
      </c>
      <c r="I430" s="317" t="s">
        <v>479</v>
      </c>
      <c r="J430" s="317" t="s">
        <v>479</v>
      </c>
      <c r="K430" s="320">
        <v>6</v>
      </c>
      <c r="L430" s="320">
        <v>12</v>
      </c>
      <c r="M430" s="318">
        <v>37200</v>
      </c>
      <c r="N430" s="320">
        <v>1</v>
      </c>
      <c r="O430" s="320">
        <v>1</v>
      </c>
      <c r="P430" s="318">
        <v>3100</v>
      </c>
      <c r="Q430" s="308">
        <v>0</v>
      </c>
      <c r="R430" s="308">
        <v>0</v>
      </c>
    </row>
    <row r="431" spans="1:18" s="321" customFormat="1" ht="33.75" x14ac:dyDescent="0.25">
      <c r="A431" s="317" t="s">
        <v>471</v>
      </c>
      <c r="B431" s="317" t="s">
        <v>472</v>
      </c>
      <c r="C431" s="317" t="s">
        <v>161</v>
      </c>
      <c r="D431" s="317" t="s">
        <v>510</v>
      </c>
      <c r="E431" s="318">
        <v>3125</v>
      </c>
      <c r="F431" s="319">
        <v>70105510</v>
      </c>
      <c r="G431" s="317" t="s">
        <v>1355</v>
      </c>
      <c r="H431" s="317" t="s">
        <v>527</v>
      </c>
      <c r="I431" s="317" t="s">
        <v>479</v>
      </c>
      <c r="J431" s="317" t="s">
        <v>479</v>
      </c>
      <c r="K431" s="320">
        <v>6</v>
      </c>
      <c r="L431" s="320">
        <v>12</v>
      </c>
      <c r="M431" s="318">
        <v>37500</v>
      </c>
      <c r="N431" s="320">
        <v>1</v>
      </c>
      <c r="O431" s="320">
        <v>6</v>
      </c>
      <c r="P431" s="318">
        <v>18750</v>
      </c>
      <c r="Q431" s="308">
        <v>1</v>
      </c>
      <c r="R431" s="308">
        <v>12</v>
      </c>
    </row>
    <row r="432" spans="1:18" s="321" customFormat="1" ht="33.75" x14ac:dyDescent="0.25">
      <c r="A432" s="317" t="s">
        <v>471</v>
      </c>
      <c r="B432" s="317" t="s">
        <v>472</v>
      </c>
      <c r="C432" s="317" t="s">
        <v>161</v>
      </c>
      <c r="D432" s="317" t="s">
        <v>1356</v>
      </c>
      <c r="E432" s="318">
        <v>3100</v>
      </c>
      <c r="F432" s="322" t="s">
        <v>1357</v>
      </c>
      <c r="G432" s="317" t="s">
        <v>1358</v>
      </c>
      <c r="H432" s="317" t="s">
        <v>929</v>
      </c>
      <c r="I432" s="317" t="s">
        <v>479</v>
      </c>
      <c r="J432" s="317" t="s">
        <v>479</v>
      </c>
      <c r="K432" s="320">
        <v>6</v>
      </c>
      <c r="L432" s="320">
        <v>12</v>
      </c>
      <c r="M432" s="318">
        <v>37200</v>
      </c>
      <c r="N432" s="320">
        <v>1</v>
      </c>
      <c r="O432" s="320">
        <v>6</v>
      </c>
      <c r="P432" s="318">
        <v>18600</v>
      </c>
      <c r="Q432" s="308">
        <v>1</v>
      </c>
      <c r="R432" s="308">
        <v>12</v>
      </c>
    </row>
    <row r="433" spans="1:18" s="321" customFormat="1" ht="22.5" x14ac:dyDescent="0.25">
      <c r="A433" s="317" t="s">
        <v>471</v>
      </c>
      <c r="B433" s="317" t="s">
        <v>472</v>
      </c>
      <c r="C433" s="317" t="s">
        <v>161</v>
      </c>
      <c r="D433" s="317" t="s">
        <v>534</v>
      </c>
      <c r="E433" s="318">
        <v>3125</v>
      </c>
      <c r="F433" s="322" t="s">
        <v>1359</v>
      </c>
      <c r="G433" s="317" t="s">
        <v>1360</v>
      </c>
      <c r="H433" s="317" t="s">
        <v>1361</v>
      </c>
      <c r="I433" s="317" t="s">
        <v>497</v>
      </c>
      <c r="J433" s="317" t="s">
        <v>497</v>
      </c>
      <c r="K433" s="320">
        <v>6</v>
      </c>
      <c r="L433" s="320">
        <v>12</v>
      </c>
      <c r="M433" s="318">
        <v>37500</v>
      </c>
      <c r="N433" s="320">
        <v>1</v>
      </c>
      <c r="O433" s="320">
        <v>6</v>
      </c>
      <c r="P433" s="318">
        <v>18750</v>
      </c>
      <c r="Q433" s="308">
        <v>1</v>
      </c>
      <c r="R433" s="308">
        <v>12</v>
      </c>
    </row>
    <row r="434" spans="1:18" s="321" customFormat="1" ht="22.5" x14ac:dyDescent="0.25">
      <c r="A434" s="317" t="s">
        <v>471</v>
      </c>
      <c r="B434" s="317" t="s">
        <v>472</v>
      </c>
      <c r="C434" s="317" t="s">
        <v>161</v>
      </c>
      <c r="D434" s="317" t="s">
        <v>590</v>
      </c>
      <c r="E434" s="318">
        <v>3125</v>
      </c>
      <c r="F434" s="319">
        <v>40287982</v>
      </c>
      <c r="G434" s="317" t="s">
        <v>1362</v>
      </c>
      <c r="H434" s="317" t="s">
        <v>392</v>
      </c>
      <c r="I434" s="317" t="s">
        <v>479</v>
      </c>
      <c r="J434" s="317" t="s">
        <v>479</v>
      </c>
      <c r="K434" s="320">
        <v>6</v>
      </c>
      <c r="L434" s="320">
        <v>12</v>
      </c>
      <c r="M434" s="318">
        <v>37500</v>
      </c>
      <c r="N434" s="320">
        <v>1</v>
      </c>
      <c r="O434" s="320">
        <v>6</v>
      </c>
      <c r="P434" s="318">
        <v>18750</v>
      </c>
      <c r="Q434" s="308">
        <v>1</v>
      </c>
      <c r="R434" s="308">
        <v>12</v>
      </c>
    </row>
    <row r="435" spans="1:18" s="321" customFormat="1" ht="22.5" x14ac:dyDescent="0.25">
      <c r="A435" s="317" t="s">
        <v>471</v>
      </c>
      <c r="B435" s="317" t="s">
        <v>472</v>
      </c>
      <c r="C435" s="317" t="s">
        <v>161</v>
      </c>
      <c r="D435" s="317" t="s">
        <v>1363</v>
      </c>
      <c r="E435" s="318">
        <v>5400</v>
      </c>
      <c r="F435" s="319">
        <v>46594686</v>
      </c>
      <c r="G435" s="317" t="s">
        <v>1364</v>
      </c>
      <c r="H435" s="317" t="s">
        <v>530</v>
      </c>
      <c r="I435" s="317" t="s">
        <v>479</v>
      </c>
      <c r="J435" s="317" t="s">
        <v>479</v>
      </c>
      <c r="K435" s="320">
        <v>1</v>
      </c>
      <c r="L435" s="320">
        <v>11</v>
      </c>
      <c r="M435" s="318">
        <f>+E435*L435</f>
        <v>59400</v>
      </c>
      <c r="N435" s="320">
        <v>1</v>
      </c>
      <c r="O435" s="320">
        <v>6</v>
      </c>
      <c r="P435" s="318">
        <f>+O435*E435</f>
        <v>32400</v>
      </c>
      <c r="Q435" s="308">
        <v>1</v>
      </c>
      <c r="R435" s="308">
        <v>12</v>
      </c>
    </row>
    <row r="436" spans="1:18" s="321" customFormat="1" ht="33.75" x14ac:dyDescent="0.25">
      <c r="A436" s="317" t="s">
        <v>471</v>
      </c>
      <c r="B436" s="317" t="s">
        <v>472</v>
      </c>
      <c r="C436" s="317" t="s">
        <v>161</v>
      </c>
      <c r="D436" s="317" t="s">
        <v>652</v>
      </c>
      <c r="E436" s="318">
        <v>3900</v>
      </c>
      <c r="F436" s="322" t="s">
        <v>1365</v>
      </c>
      <c r="G436" s="317" t="s">
        <v>1366</v>
      </c>
      <c r="H436" s="317" t="s">
        <v>1194</v>
      </c>
      <c r="I436" s="317" t="s">
        <v>479</v>
      </c>
      <c r="J436" s="317" t="s">
        <v>479</v>
      </c>
      <c r="K436" s="320">
        <v>6</v>
      </c>
      <c r="L436" s="320">
        <v>12</v>
      </c>
      <c r="M436" s="318">
        <v>46800</v>
      </c>
      <c r="N436" s="320">
        <v>1</v>
      </c>
      <c r="O436" s="320">
        <v>2</v>
      </c>
      <c r="P436" s="318">
        <f>+O436*E436</f>
        <v>7800</v>
      </c>
      <c r="Q436" s="308">
        <v>0</v>
      </c>
      <c r="R436" s="308">
        <v>0</v>
      </c>
    </row>
    <row r="437" spans="1:18" s="321" customFormat="1" ht="22.5" x14ac:dyDescent="0.25">
      <c r="A437" s="317" t="s">
        <v>471</v>
      </c>
      <c r="B437" s="317" t="s">
        <v>472</v>
      </c>
      <c r="C437" s="317" t="s">
        <v>161</v>
      </c>
      <c r="D437" s="317" t="s">
        <v>1367</v>
      </c>
      <c r="E437" s="318">
        <v>10000</v>
      </c>
      <c r="F437" s="327" t="s">
        <v>1368</v>
      </c>
      <c r="G437" s="317" t="s">
        <v>1369</v>
      </c>
      <c r="H437" s="317" t="s">
        <v>1147</v>
      </c>
      <c r="I437" s="317" t="s">
        <v>479</v>
      </c>
      <c r="J437" s="317" t="s">
        <v>479</v>
      </c>
      <c r="K437" s="320">
        <v>6</v>
      </c>
      <c r="L437" s="320">
        <v>12</v>
      </c>
      <c r="M437" s="318">
        <v>120000</v>
      </c>
      <c r="N437" s="320">
        <v>1</v>
      </c>
      <c r="O437" s="320">
        <v>6</v>
      </c>
      <c r="P437" s="318">
        <v>60000</v>
      </c>
      <c r="Q437" s="308">
        <v>1</v>
      </c>
      <c r="R437" s="308">
        <v>12</v>
      </c>
    </row>
    <row r="438" spans="1:18" s="321" customFormat="1" ht="22.5" x14ac:dyDescent="0.25">
      <c r="A438" s="317" t="s">
        <v>471</v>
      </c>
      <c r="B438" s="317" t="s">
        <v>472</v>
      </c>
      <c r="C438" s="317" t="s">
        <v>161</v>
      </c>
      <c r="D438" s="317" t="s">
        <v>773</v>
      </c>
      <c r="E438" s="318">
        <v>6500</v>
      </c>
      <c r="F438" s="326">
        <v>40523454</v>
      </c>
      <c r="G438" s="317" t="s">
        <v>1370</v>
      </c>
      <c r="H438" s="317" t="s">
        <v>990</v>
      </c>
      <c r="I438" s="317" t="s">
        <v>479</v>
      </c>
      <c r="J438" s="317" t="s">
        <v>479</v>
      </c>
      <c r="K438" s="320">
        <v>6</v>
      </c>
      <c r="L438" s="320">
        <v>12</v>
      </c>
      <c r="M438" s="318">
        <v>78000</v>
      </c>
      <c r="N438" s="320">
        <v>1</v>
      </c>
      <c r="O438" s="320">
        <v>6</v>
      </c>
      <c r="P438" s="318">
        <v>39000</v>
      </c>
      <c r="Q438" s="308">
        <v>1</v>
      </c>
      <c r="R438" s="308">
        <v>12</v>
      </c>
    </row>
    <row r="439" spans="1:18" s="321" customFormat="1" ht="22.5" x14ac:dyDescent="0.25">
      <c r="A439" s="317" t="s">
        <v>471</v>
      </c>
      <c r="B439" s="317" t="s">
        <v>504</v>
      </c>
      <c r="C439" s="317" t="s">
        <v>161</v>
      </c>
      <c r="D439" s="323" t="s">
        <v>689</v>
      </c>
      <c r="E439" s="324">
        <v>3500</v>
      </c>
      <c r="F439" s="336" t="s">
        <v>1371</v>
      </c>
      <c r="G439" s="320" t="s">
        <v>1372</v>
      </c>
      <c r="H439" s="323" t="s">
        <v>609</v>
      </c>
      <c r="I439" s="323" t="s">
        <v>610</v>
      </c>
      <c r="J439" s="323" t="s">
        <v>610</v>
      </c>
      <c r="K439" s="320">
        <v>1</v>
      </c>
      <c r="L439" s="320">
        <v>2</v>
      </c>
      <c r="M439" s="318">
        <f>+E439*L439</f>
        <v>7000</v>
      </c>
      <c r="N439" s="320">
        <v>1</v>
      </c>
      <c r="O439" s="320">
        <v>6</v>
      </c>
      <c r="P439" s="318">
        <f>+O439*E439</f>
        <v>21000</v>
      </c>
      <c r="Q439" s="308">
        <v>1</v>
      </c>
      <c r="R439" s="308">
        <v>12</v>
      </c>
    </row>
    <row r="440" spans="1:18" s="321" customFormat="1" ht="22.5" x14ac:dyDescent="0.25">
      <c r="A440" s="317" t="s">
        <v>471</v>
      </c>
      <c r="B440" s="317" t="s">
        <v>472</v>
      </c>
      <c r="C440" s="317" t="s">
        <v>161</v>
      </c>
      <c r="D440" s="317" t="s">
        <v>1373</v>
      </c>
      <c r="E440" s="318">
        <v>6900</v>
      </c>
      <c r="F440" s="322" t="s">
        <v>1374</v>
      </c>
      <c r="G440" s="317" t="s">
        <v>1375</v>
      </c>
      <c r="H440" s="317" t="s">
        <v>392</v>
      </c>
      <c r="I440" s="317" t="s">
        <v>479</v>
      </c>
      <c r="J440" s="317" t="s">
        <v>479</v>
      </c>
      <c r="K440" s="320">
        <v>6</v>
      </c>
      <c r="L440" s="320">
        <v>12</v>
      </c>
      <c r="M440" s="318">
        <v>82800</v>
      </c>
      <c r="N440" s="320">
        <v>1</v>
      </c>
      <c r="O440" s="320">
        <v>6</v>
      </c>
      <c r="P440" s="318">
        <v>41400</v>
      </c>
      <c r="Q440" s="308">
        <v>1</v>
      </c>
      <c r="R440" s="308">
        <v>12</v>
      </c>
    </row>
    <row r="441" spans="1:18" s="321" customFormat="1" ht="22.5" x14ac:dyDescent="0.25">
      <c r="A441" s="317" t="s">
        <v>471</v>
      </c>
      <c r="B441" s="317" t="s">
        <v>472</v>
      </c>
      <c r="C441" s="317" t="s">
        <v>161</v>
      </c>
      <c r="D441" s="317" t="s">
        <v>517</v>
      </c>
      <c r="E441" s="318">
        <v>3125</v>
      </c>
      <c r="F441" s="322" t="s">
        <v>1376</v>
      </c>
      <c r="G441" s="317" t="s">
        <v>1377</v>
      </c>
      <c r="H441" s="317" t="s">
        <v>555</v>
      </c>
      <c r="I441" s="317" t="s">
        <v>479</v>
      </c>
      <c r="J441" s="317" t="s">
        <v>479</v>
      </c>
      <c r="K441" s="320">
        <v>1</v>
      </c>
      <c r="L441" s="320">
        <v>4</v>
      </c>
      <c r="M441" s="318">
        <v>12500</v>
      </c>
      <c r="N441" s="320">
        <v>0</v>
      </c>
      <c r="O441" s="320">
        <v>0</v>
      </c>
      <c r="P441" s="318">
        <v>0</v>
      </c>
      <c r="Q441" s="308">
        <v>0</v>
      </c>
      <c r="R441" s="308">
        <v>0</v>
      </c>
    </row>
    <row r="442" spans="1:18" s="321" customFormat="1" ht="22.5" x14ac:dyDescent="0.25">
      <c r="A442" s="317" t="s">
        <v>471</v>
      </c>
      <c r="B442" s="317" t="s">
        <v>472</v>
      </c>
      <c r="C442" s="317" t="s">
        <v>161</v>
      </c>
      <c r="D442" s="317" t="s">
        <v>1378</v>
      </c>
      <c r="E442" s="318">
        <v>10000</v>
      </c>
      <c r="F442" s="326">
        <v>40020235</v>
      </c>
      <c r="G442" s="317" t="s">
        <v>1379</v>
      </c>
      <c r="H442" s="317" t="s">
        <v>1380</v>
      </c>
      <c r="I442" s="317" t="s">
        <v>479</v>
      </c>
      <c r="J442" s="317" t="s">
        <v>479</v>
      </c>
      <c r="K442" s="320">
        <v>1</v>
      </c>
      <c r="L442" s="320">
        <v>1</v>
      </c>
      <c r="M442" s="318">
        <v>10000</v>
      </c>
      <c r="N442" s="320">
        <v>1</v>
      </c>
      <c r="O442" s="320">
        <v>6</v>
      </c>
      <c r="P442" s="318">
        <v>60000</v>
      </c>
      <c r="Q442" s="308">
        <v>1</v>
      </c>
      <c r="R442" s="308">
        <v>12</v>
      </c>
    </row>
    <row r="443" spans="1:18" s="321" customFormat="1" ht="22.5" x14ac:dyDescent="0.25">
      <c r="A443" s="317" t="s">
        <v>471</v>
      </c>
      <c r="B443" s="317" t="s">
        <v>472</v>
      </c>
      <c r="C443" s="317" t="s">
        <v>161</v>
      </c>
      <c r="D443" s="317" t="s">
        <v>634</v>
      </c>
      <c r="E443" s="318">
        <v>3900</v>
      </c>
      <c r="F443" s="319">
        <v>45460971</v>
      </c>
      <c r="G443" s="317" t="s">
        <v>1381</v>
      </c>
      <c r="H443" s="317" t="s">
        <v>392</v>
      </c>
      <c r="I443" s="317" t="s">
        <v>479</v>
      </c>
      <c r="J443" s="317" t="s">
        <v>479</v>
      </c>
      <c r="K443" s="320">
        <v>1</v>
      </c>
      <c r="L443" s="320">
        <v>1</v>
      </c>
      <c r="M443" s="318">
        <v>3900</v>
      </c>
      <c r="N443" s="320">
        <v>1</v>
      </c>
      <c r="O443" s="320">
        <v>6</v>
      </c>
      <c r="P443" s="318">
        <v>23400</v>
      </c>
      <c r="Q443" s="308">
        <v>1</v>
      </c>
      <c r="R443" s="308">
        <v>12</v>
      </c>
    </row>
    <row r="444" spans="1:18" s="321" customFormat="1" ht="22.5" x14ac:dyDescent="0.25">
      <c r="A444" s="317" t="s">
        <v>471</v>
      </c>
      <c r="B444" s="317" t="s">
        <v>472</v>
      </c>
      <c r="C444" s="317" t="s">
        <v>161</v>
      </c>
      <c r="D444" s="317" t="s">
        <v>517</v>
      </c>
      <c r="E444" s="318">
        <v>3125</v>
      </c>
      <c r="F444" s="322" t="s">
        <v>1382</v>
      </c>
      <c r="G444" s="317" t="s">
        <v>1383</v>
      </c>
      <c r="H444" s="317" t="s">
        <v>950</v>
      </c>
      <c r="I444" s="317" t="s">
        <v>497</v>
      </c>
      <c r="J444" s="317" t="s">
        <v>497</v>
      </c>
      <c r="K444" s="320">
        <v>6</v>
      </c>
      <c r="L444" s="320">
        <v>12</v>
      </c>
      <c r="M444" s="318">
        <v>37500</v>
      </c>
      <c r="N444" s="320">
        <v>1</v>
      </c>
      <c r="O444" s="320">
        <v>6</v>
      </c>
      <c r="P444" s="318">
        <v>18750</v>
      </c>
      <c r="Q444" s="308">
        <v>1</v>
      </c>
      <c r="R444" s="308">
        <v>12</v>
      </c>
    </row>
    <row r="445" spans="1:18" s="321" customFormat="1" ht="22.5" x14ac:dyDescent="0.25">
      <c r="A445" s="317" t="s">
        <v>471</v>
      </c>
      <c r="B445" s="317" t="s">
        <v>472</v>
      </c>
      <c r="C445" s="317" t="s">
        <v>161</v>
      </c>
      <c r="D445" s="317" t="s">
        <v>508</v>
      </c>
      <c r="E445" s="318">
        <v>2800</v>
      </c>
      <c r="F445" s="319">
        <v>40169185</v>
      </c>
      <c r="G445" s="317" t="s">
        <v>1384</v>
      </c>
      <c r="H445" s="317" t="s">
        <v>492</v>
      </c>
      <c r="I445" s="317" t="s">
        <v>493</v>
      </c>
      <c r="J445" s="317" t="s">
        <v>493</v>
      </c>
      <c r="K445" s="320">
        <v>6</v>
      </c>
      <c r="L445" s="320">
        <v>12</v>
      </c>
      <c r="M445" s="318">
        <v>33600</v>
      </c>
      <c r="N445" s="320">
        <v>1</v>
      </c>
      <c r="O445" s="320">
        <v>6</v>
      </c>
      <c r="P445" s="318">
        <v>16800</v>
      </c>
      <c r="Q445" s="308">
        <v>1</v>
      </c>
      <c r="R445" s="308">
        <v>12</v>
      </c>
    </row>
    <row r="446" spans="1:18" s="321" customFormat="1" ht="22.5" x14ac:dyDescent="0.25">
      <c r="A446" s="317" t="s">
        <v>471</v>
      </c>
      <c r="B446" s="317" t="s">
        <v>472</v>
      </c>
      <c r="C446" s="317" t="s">
        <v>161</v>
      </c>
      <c r="D446" s="317" t="s">
        <v>991</v>
      </c>
      <c r="E446" s="318">
        <v>4500</v>
      </c>
      <c r="F446" s="319">
        <v>25869457</v>
      </c>
      <c r="G446" s="317" t="s">
        <v>1385</v>
      </c>
      <c r="H446" s="317" t="s">
        <v>392</v>
      </c>
      <c r="I446" s="317" t="s">
        <v>479</v>
      </c>
      <c r="J446" s="317" t="s">
        <v>479</v>
      </c>
      <c r="K446" s="320">
        <v>6</v>
      </c>
      <c r="L446" s="320">
        <v>12</v>
      </c>
      <c r="M446" s="318">
        <v>54000</v>
      </c>
      <c r="N446" s="320">
        <v>1</v>
      </c>
      <c r="O446" s="320">
        <v>6</v>
      </c>
      <c r="P446" s="318">
        <v>27000</v>
      </c>
      <c r="Q446" s="308">
        <v>1</v>
      </c>
      <c r="R446" s="308">
        <v>12</v>
      </c>
    </row>
    <row r="447" spans="1:18" s="321" customFormat="1" ht="22.5" x14ac:dyDescent="0.25">
      <c r="A447" s="317" t="s">
        <v>471</v>
      </c>
      <c r="B447" s="317" t="s">
        <v>472</v>
      </c>
      <c r="C447" s="317" t="s">
        <v>161</v>
      </c>
      <c r="D447" s="317" t="s">
        <v>1386</v>
      </c>
      <c r="E447" s="318">
        <v>7500</v>
      </c>
      <c r="F447" s="322" t="s">
        <v>1387</v>
      </c>
      <c r="G447" s="317" t="s">
        <v>1388</v>
      </c>
      <c r="H447" s="317" t="s">
        <v>1389</v>
      </c>
      <c r="I447" s="317" t="s">
        <v>479</v>
      </c>
      <c r="J447" s="317" t="s">
        <v>479</v>
      </c>
      <c r="K447" s="320">
        <v>6</v>
      </c>
      <c r="L447" s="320">
        <v>12</v>
      </c>
      <c r="M447" s="318">
        <v>90000</v>
      </c>
      <c r="N447" s="320">
        <v>1</v>
      </c>
      <c r="O447" s="320">
        <v>6</v>
      </c>
      <c r="P447" s="318">
        <v>45000</v>
      </c>
      <c r="Q447" s="308">
        <v>1</v>
      </c>
      <c r="R447" s="308">
        <v>12</v>
      </c>
    </row>
    <row r="448" spans="1:18" s="321" customFormat="1" ht="22.5" x14ac:dyDescent="0.25">
      <c r="A448" s="317" t="s">
        <v>471</v>
      </c>
      <c r="B448" s="317" t="s">
        <v>472</v>
      </c>
      <c r="C448" s="317" t="s">
        <v>161</v>
      </c>
      <c r="D448" s="317" t="s">
        <v>1390</v>
      </c>
      <c r="E448" s="318">
        <v>5000</v>
      </c>
      <c r="F448" s="319">
        <v>43824532</v>
      </c>
      <c r="G448" s="317" t="s">
        <v>1391</v>
      </c>
      <c r="H448" s="317" t="s">
        <v>1392</v>
      </c>
      <c r="I448" s="317" t="s">
        <v>479</v>
      </c>
      <c r="J448" s="317" t="s">
        <v>479</v>
      </c>
      <c r="K448" s="320">
        <v>6</v>
      </c>
      <c r="L448" s="320">
        <v>12</v>
      </c>
      <c r="M448" s="318">
        <v>60000</v>
      </c>
      <c r="N448" s="320">
        <v>1</v>
      </c>
      <c r="O448" s="320">
        <v>6</v>
      </c>
      <c r="P448" s="318">
        <v>30000</v>
      </c>
      <c r="Q448" s="308">
        <v>1</v>
      </c>
      <c r="R448" s="308">
        <v>12</v>
      </c>
    </row>
    <row r="449" spans="1:18" s="321" customFormat="1" ht="22.5" x14ac:dyDescent="0.25">
      <c r="A449" s="317" t="s">
        <v>471</v>
      </c>
      <c r="B449" s="317" t="s">
        <v>472</v>
      </c>
      <c r="C449" s="317" t="s">
        <v>161</v>
      </c>
      <c r="D449" s="317" t="s">
        <v>691</v>
      </c>
      <c r="E449" s="318">
        <v>2200</v>
      </c>
      <c r="F449" s="319">
        <v>44186878</v>
      </c>
      <c r="G449" s="317" t="s">
        <v>1393</v>
      </c>
      <c r="H449" s="317" t="s">
        <v>492</v>
      </c>
      <c r="I449" s="317" t="s">
        <v>493</v>
      </c>
      <c r="J449" s="317" t="s">
        <v>493</v>
      </c>
      <c r="K449" s="320">
        <v>6</v>
      </c>
      <c r="L449" s="320">
        <v>12</v>
      </c>
      <c r="M449" s="318">
        <v>26400</v>
      </c>
      <c r="N449" s="320">
        <v>1</v>
      </c>
      <c r="O449" s="320">
        <v>6</v>
      </c>
      <c r="P449" s="318">
        <v>13200</v>
      </c>
      <c r="Q449" s="308">
        <v>1</v>
      </c>
      <c r="R449" s="308">
        <v>12</v>
      </c>
    </row>
    <row r="450" spans="1:18" s="321" customFormat="1" ht="22.5" x14ac:dyDescent="0.25">
      <c r="A450" s="317" t="s">
        <v>471</v>
      </c>
      <c r="B450" s="317" t="s">
        <v>504</v>
      </c>
      <c r="C450" s="317" t="s">
        <v>161</v>
      </c>
      <c r="D450" s="323" t="s">
        <v>1394</v>
      </c>
      <c r="E450" s="324">
        <v>4600</v>
      </c>
      <c r="F450" s="336" t="s">
        <v>1395</v>
      </c>
      <c r="G450" s="320" t="s">
        <v>1396</v>
      </c>
      <c r="H450" s="323" t="s">
        <v>609</v>
      </c>
      <c r="I450" s="323" t="s">
        <v>525</v>
      </c>
      <c r="J450" s="323" t="s">
        <v>525</v>
      </c>
      <c r="K450" s="320">
        <v>1</v>
      </c>
      <c r="L450" s="320">
        <v>2</v>
      </c>
      <c r="M450" s="318">
        <f>+E450*L450</f>
        <v>9200</v>
      </c>
      <c r="N450" s="320">
        <v>1</v>
      </c>
      <c r="O450" s="320">
        <v>6</v>
      </c>
      <c r="P450" s="318">
        <f>+O450*E450</f>
        <v>27600</v>
      </c>
      <c r="Q450" s="308">
        <v>1</v>
      </c>
      <c r="R450" s="308">
        <v>12</v>
      </c>
    </row>
    <row r="451" spans="1:18" s="321" customFormat="1" ht="33.75" x14ac:dyDescent="0.25">
      <c r="A451" s="317" t="s">
        <v>471</v>
      </c>
      <c r="B451" s="317" t="s">
        <v>472</v>
      </c>
      <c r="C451" s="317" t="s">
        <v>161</v>
      </c>
      <c r="D451" s="317" t="s">
        <v>534</v>
      </c>
      <c r="E451" s="318">
        <v>3500</v>
      </c>
      <c r="F451" s="322" t="s">
        <v>1397</v>
      </c>
      <c r="G451" s="317" t="s">
        <v>1398</v>
      </c>
      <c r="H451" s="317" t="s">
        <v>1194</v>
      </c>
      <c r="I451" s="317" t="s">
        <v>479</v>
      </c>
      <c r="J451" s="317" t="s">
        <v>479</v>
      </c>
      <c r="K451" s="320">
        <v>6</v>
      </c>
      <c r="L451" s="320">
        <v>12</v>
      </c>
      <c r="M451" s="318">
        <v>42000</v>
      </c>
      <c r="N451" s="320">
        <v>1</v>
      </c>
      <c r="O451" s="320">
        <v>6</v>
      </c>
      <c r="P451" s="318">
        <v>21000</v>
      </c>
      <c r="Q451" s="308">
        <v>1</v>
      </c>
      <c r="R451" s="308">
        <v>12</v>
      </c>
    </row>
    <row r="452" spans="1:18" s="321" customFormat="1" ht="22.5" x14ac:dyDescent="0.25">
      <c r="A452" s="317" t="s">
        <v>471</v>
      </c>
      <c r="B452" s="317" t="s">
        <v>472</v>
      </c>
      <c r="C452" s="317" t="s">
        <v>161</v>
      </c>
      <c r="D452" s="317" t="s">
        <v>593</v>
      </c>
      <c r="E452" s="318">
        <v>2200</v>
      </c>
      <c r="F452" s="319">
        <v>25578281</v>
      </c>
      <c r="G452" s="317" t="s">
        <v>1399</v>
      </c>
      <c r="H452" s="317" t="s">
        <v>503</v>
      </c>
      <c r="I452" s="317" t="s">
        <v>479</v>
      </c>
      <c r="J452" s="317" t="s">
        <v>479</v>
      </c>
      <c r="K452" s="320">
        <v>6</v>
      </c>
      <c r="L452" s="320">
        <v>12</v>
      </c>
      <c r="M452" s="318">
        <v>26400</v>
      </c>
      <c r="N452" s="320">
        <v>1</v>
      </c>
      <c r="O452" s="320">
        <v>6</v>
      </c>
      <c r="P452" s="318">
        <v>13200</v>
      </c>
      <c r="Q452" s="308">
        <v>1</v>
      </c>
      <c r="R452" s="308">
        <v>12</v>
      </c>
    </row>
    <row r="453" spans="1:18" s="321" customFormat="1" ht="22.5" x14ac:dyDescent="0.25">
      <c r="A453" s="317" t="s">
        <v>471</v>
      </c>
      <c r="B453" s="317" t="s">
        <v>472</v>
      </c>
      <c r="C453" s="317" t="s">
        <v>161</v>
      </c>
      <c r="D453" s="317" t="s">
        <v>534</v>
      </c>
      <c r="E453" s="318">
        <v>3100</v>
      </c>
      <c r="F453" s="319">
        <v>44642537</v>
      </c>
      <c r="G453" s="317" t="s">
        <v>1400</v>
      </c>
      <c r="H453" s="317" t="s">
        <v>1045</v>
      </c>
      <c r="I453" s="317" t="s">
        <v>476</v>
      </c>
      <c r="J453" s="317" t="s">
        <v>476</v>
      </c>
      <c r="K453" s="320">
        <v>6</v>
      </c>
      <c r="L453" s="320">
        <v>12</v>
      </c>
      <c r="M453" s="318">
        <v>37200</v>
      </c>
      <c r="N453" s="320">
        <v>1</v>
      </c>
      <c r="O453" s="320">
        <v>6</v>
      </c>
      <c r="P453" s="318">
        <v>18600</v>
      </c>
      <c r="Q453" s="308">
        <v>1</v>
      </c>
      <c r="R453" s="308">
        <v>12</v>
      </c>
    </row>
    <row r="454" spans="1:18" s="321" customFormat="1" ht="22.5" x14ac:dyDescent="0.25">
      <c r="A454" s="317" t="s">
        <v>471</v>
      </c>
      <c r="B454" s="317" t="s">
        <v>504</v>
      </c>
      <c r="C454" s="317" t="s">
        <v>161</v>
      </c>
      <c r="D454" s="323" t="s">
        <v>505</v>
      </c>
      <c r="E454" s="324">
        <v>2000</v>
      </c>
      <c r="F454" s="325">
        <v>47010907</v>
      </c>
      <c r="G454" s="320" t="s">
        <v>1401</v>
      </c>
      <c r="H454" s="323" t="s">
        <v>1402</v>
      </c>
      <c r="I454" s="323" t="s">
        <v>525</v>
      </c>
      <c r="J454" s="323" t="s">
        <v>525</v>
      </c>
      <c r="K454" s="320">
        <v>1</v>
      </c>
      <c r="L454" s="320">
        <v>2</v>
      </c>
      <c r="M454" s="318">
        <f>+E454*L454</f>
        <v>4000</v>
      </c>
      <c r="N454" s="320">
        <v>1</v>
      </c>
      <c r="O454" s="320">
        <v>6</v>
      </c>
      <c r="P454" s="318">
        <f>+O454*E454</f>
        <v>12000</v>
      </c>
      <c r="Q454" s="308">
        <v>1</v>
      </c>
      <c r="R454" s="308">
        <v>12</v>
      </c>
    </row>
    <row r="455" spans="1:18" s="321" customFormat="1" ht="22.5" x14ac:dyDescent="0.25">
      <c r="A455" s="317" t="s">
        <v>471</v>
      </c>
      <c r="B455" s="317" t="s">
        <v>472</v>
      </c>
      <c r="C455" s="317" t="s">
        <v>161</v>
      </c>
      <c r="D455" s="317" t="s">
        <v>1403</v>
      </c>
      <c r="E455" s="318">
        <v>3900</v>
      </c>
      <c r="F455" s="319">
        <v>47866902</v>
      </c>
      <c r="G455" s="317" t="s">
        <v>1404</v>
      </c>
      <c r="H455" s="317" t="s">
        <v>1405</v>
      </c>
      <c r="I455" s="317" t="s">
        <v>479</v>
      </c>
      <c r="J455" s="317" t="s">
        <v>479</v>
      </c>
      <c r="K455" s="320">
        <v>6</v>
      </c>
      <c r="L455" s="320">
        <v>12</v>
      </c>
      <c r="M455" s="318">
        <v>46800</v>
      </c>
      <c r="N455" s="320">
        <v>1</v>
      </c>
      <c r="O455" s="320">
        <v>6</v>
      </c>
      <c r="P455" s="318">
        <v>23400</v>
      </c>
      <c r="Q455" s="308">
        <v>1</v>
      </c>
      <c r="R455" s="308">
        <v>12</v>
      </c>
    </row>
    <row r="456" spans="1:18" s="321" customFormat="1" ht="22.5" x14ac:dyDescent="0.25">
      <c r="A456" s="317" t="s">
        <v>471</v>
      </c>
      <c r="B456" s="317" t="s">
        <v>472</v>
      </c>
      <c r="C456" s="317" t="s">
        <v>161</v>
      </c>
      <c r="D456" s="317" t="s">
        <v>501</v>
      </c>
      <c r="E456" s="318">
        <v>5500</v>
      </c>
      <c r="F456" s="319">
        <v>25738664</v>
      </c>
      <c r="G456" s="317" t="s">
        <v>1406</v>
      </c>
      <c r="H456" s="317" t="s">
        <v>503</v>
      </c>
      <c r="I456" s="317" t="s">
        <v>479</v>
      </c>
      <c r="J456" s="317" t="s">
        <v>479</v>
      </c>
      <c r="K456" s="320">
        <v>6</v>
      </c>
      <c r="L456" s="320">
        <v>12</v>
      </c>
      <c r="M456" s="318">
        <v>66000</v>
      </c>
      <c r="N456" s="320">
        <v>1</v>
      </c>
      <c r="O456" s="320">
        <v>6</v>
      </c>
      <c r="P456" s="318">
        <v>33000</v>
      </c>
      <c r="Q456" s="308">
        <v>1</v>
      </c>
      <c r="R456" s="308">
        <v>12</v>
      </c>
    </row>
    <row r="457" spans="1:18" s="321" customFormat="1" ht="22.5" x14ac:dyDescent="0.25">
      <c r="A457" s="317" t="s">
        <v>471</v>
      </c>
      <c r="B457" s="317" t="s">
        <v>472</v>
      </c>
      <c r="C457" s="317" t="s">
        <v>161</v>
      </c>
      <c r="D457" s="317" t="s">
        <v>560</v>
      </c>
      <c r="E457" s="318">
        <v>3500</v>
      </c>
      <c r="F457" s="322" t="s">
        <v>1407</v>
      </c>
      <c r="G457" s="317" t="s">
        <v>1408</v>
      </c>
      <c r="H457" s="317" t="s">
        <v>1293</v>
      </c>
      <c r="I457" s="317" t="s">
        <v>476</v>
      </c>
      <c r="J457" s="317" t="s">
        <v>476</v>
      </c>
      <c r="K457" s="320">
        <v>6</v>
      </c>
      <c r="L457" s="320">
        <v>12</v>
      </c>
      <c r="M457" s="318">
        <v>42000</v>
      </c>
      <c r="N457" s="320">
        <v>1</v>
      </c>
      <c r="O457" s="320">
        <v>6</v>
      </c>
      <c r="P457" s="318">
        <v>21000</v>
      </c>
      <c r="Q457" s="308">
        <v>1</v>
      </c>
      <c r="R457" s="308">
        <v>12</v>
      </c>
    </row>
    <row r="458" spans="1:18" s="321" customFormat="1" ht="22.5" x14ac:dyDescent="0.25">
      <c r="A458" s="317" t="s">
        <v>471</v>
      </c>
      <c r="B458" s="317" t="s">
        <v>504</v>
      </c>
      <c r="C458" s="317" t="s">
        <v>161</v>
      </c>
      <c r="D458" s="323" t="s">
        <v>505</v>
      </c>
      <c r="E458" s="324">
        <v>2000</v>
      </c>
      <c r="F458" s="325">
        <v>70678239</v>
      </c>
      <c r="G458" s="320" t="s">
        <v>1409</v>
      </c>
      <c r="H458" s="323" t="s">
        <v>1410</v>
      </c>
      <c r="I458" s="323" t="s">
        <v>610</v>
      </c>
      <c r="J458" s="323" t="s">
        <v>610</v>
      </c>
      <c r="K458" s="320">
        <v>1</v>
      </c>
      <c r="L458" s="320">
        <v>2</v>
      </c>
      <c r="M458" s="318">
        <f>+E458*L458</f>
        <v>4000</v>
      </c>
      <c r="N458" s="320">
        <v>1</v>
      </c>
      <c r="O458" s="320">
        <v>6</v>
      </c>
      <c r="P458" s="318">
        <f>+O458*E458</f>
        <v>12000</v>
      </c>
      <c r="Q458" s="308">
        <v>1</v>
      </c>
      <c r="R458" s="308">
        <v>12</v>
      </c>
    </row>
    <row r="459" spans="1:18" s="321" customFormat="1" ht="22.5" x14ac:dyDescent="0.25">
      <c r="A459" s="317" t="s">
        <v>471</v>
      </c>
      <c r="B459" s="317" t="s">
        <v>472</v>
      </c>
      <c r="C459" s="317" t="s">
        <v>161</v>
      </c>
      <c r="D459" s="317" t="s">
        <v>1411</v>
      </c>
      <c r="E459" s="318">
        <v>6500</v>
      </c>
      <c r="F459" s="326">
        <v>44669557</v>
      </c>
      <c r="G459" s="317" t="s">
        <v>1412</v>
      </c>
      <c r="H459" s="317" t="s">
        <v>527</v>
      </c>
      <c r="I459" s="317" t="s">
        <v>479</v>
      </c>
      <c r="J459" s="317" t="s">
        <v>479</v>
      </c>
      <c r="K459" s="320">
        <v>6</v>
      </c>
      <c r="L459" s="320">
        <v>12</v>
      </c>
      <c r="M459" s="318">
        <v>78000</v>
      </c>
      <c r="N459" s="320">
        <v>1</v>
      </c>
      <c r="O459" s="320">
        <v>6</v>
      </c>
      <c r="P459" s="318">
        <v>39000</v>
      </c>
      <c r="Q459" s="308">
        <v>1</v>
      </c>
      <c r="R459" s="308">
        <v>12</v>
      </c>
    </row>
    <row r="460" spans="1:18" s="321" customFormat="1" ht="22.5" x14ac:dyDescent="0.25">
      <c r="A460" s="317" t="s">
        <v>471</v>
      </c>
      <c r="B460" s="317" t="s">
        <v>472</v>
      </c>
      <c r="C460" s="317" t="s">
        <v>161</v>
      </c>
      <c r="D460" s="317" t="s">
        <v>537</v>
      </c>
      <c r="E460" s="318">
        <v>2800</v>
      </c>
      <c r="F460" s="319">
        <v>40758375</v>
      </c>
      <c r="G460" s="317" t="s">
        <v>1413</v>
      </c>
      <c r="H460" s="317" t="s">
        <v>492</v>
      </c>
      <c r="I460" s="317" t="s">
        <v>493</v>
      </c>
      <c r="J460" s="317" t="s">
        <v>493</v>
      </c>
      <c r="K460" s="320">
        <v>1</v>
      </c>
      <c r="L460" s="320">
        <v>4</v>
      </c>
      <c r="M460" s="318">
        <v>11200</v>
      </c>
      <c r="N460" s="320">
        <v>0</v>
      </c>
      <c r="O460" s="320">
        <v>0</v>
      </c>
      <c r="P460" s="318">
        <v>0</v>
      </c>
      <c r="Q460" s="308">
        <v>0</v>
      </c>
      <c r="R460" s="308">
        <v>0</v>
      </c>
    </row>
    <row r="461" spans="1:18" s="321" customFormat="1" ht="22.5" x14ac:dyDescent="0.25">
      <c r="A461" s="317" t="s">
        <v>471</v>
      </c>
      <c r="B461" s="317" t="s">
        <v>472</v>
      </c>
      <c r="C461" s="317" t="s">
        <v>161</v>
      </c>
      <c r="D461" s="317" t="s">
        <v>617</v>
      </c>
      <c r="E461" s="318">
        <v>2400</v>
      </c>
      <c r="F461" s="327" t="s">
        <v>1414</v>
      </c>
      <c r="G461" s="317" t="s">
        <v>1415</v>
      </c>
      <c r="H461" s="317" t="s">
        <v>492</v>
      </c>
      <c r="I461" s="317" t="s">
        <v>493</v>
      </c>
      <c r="J461" s="317" t="s">
        <v>493</v>
      </c>
      <c r="K461" s="320">
        <v>6</v>
      </c>
      <c r="L461" s="320">
        <v>12</v>
      </c>
      <c r="M461" s="318">
        <v>28800</v>
      </c>
      <c r="N461" s="320">
        <v>1</v>
      </c>
      <c r="O461" s="320">
        <v>6</v>
      </c>
      <c r="P461" s="318">
        <v>14400</v>
      </c>
      <c r="Q461" s="308">
        <v>1</v>
      </c>
      <c r="R461" s="308">
        <v>12</v>
      </c>
    </row>
    <row r="462" spans="1:18" s="321" customFormat="1" ht="22.5" x14ac:dyDescent="0.25">
      <c r="A462" s="317" t="s">
        <v>471</v>
      </c>
      <c r="B462" s="317" t="s">
        <v>472</v>
      </c>
      <c r="C462" s="317" t="s">
        <v>161</v>
      </c>
      <c r="D462" s="317" t="s">
        <v>517</v>
      </c>
      <c r="E462" s="318">
        <v>2000</v>
      </c>
      <c r="F462" s="335">
        <v>46231122</v>
      </c>
      <c r="G462" s="317" t="s">
        <v>1416</v>
      </c>
      <c r="H462" s="317" t="s">
        <v>1417</v>
      </c>
      <c r="I462" s="317" t="s">
        <v>476</v>
      </c>
      <c r="J462" s="317" t="s">
        <v>476</v>
      </c>
      <c r="K462" s="320">
        <v>3</v>
      </c>
      <c r="L462" s="320">
        <v>5</v>
      </c>
      <c r="M462" s="318">
        <v>10000</v>
      </c>
      <c r="N462" s="320">
        <v>1</v>
      </c>
      <c r="O462" s="320">
        <v>6</v>
      </c>
      <c r="P462" s="318">
        <v>12000</v>
      </c>
      <c r="Q462" s="308">
        <v>1</v>
      </c>
      <c r="R462" s="308">
        <v>12</v>
      </c>
    </row>
    <row r="463" spans="1:18" s="321" customFormat="1" ht="22.5" x14ac:dyDescent="0.25">
      <c r="A463" s="317" t="s">
        <v>471</v>
      </c>
      <c r="B463" s="317" t="s">
        <v>472</v>
      </c>
      <c r="C463" s="317" t="s">
        <v>161</v>
      </c>
      <c r="D463" s="317" t="s">
        <v>1307</v>
      </c>
      <c r="E463" s="318">
        <v>4882.8100000000004</v>
      </c>
      <c r="F463" s="335">
        <v>41392443</v>
      </c>
      <c r="G463" s="317" t="s">
        <v>1418</v>
      </c>
      <c r="H463" s="317" t="s">
        <v>962</v>
      </c>
      <c r="I463" s="317" t="s">
        <v>479</v>
      </c>
      <c r="J463" s="317" t="s">
        <v>479</v>
      </c>
      <c r="K463" s="320">
        <v>1</v>
      </c>
      <c r="L463" s="320">
        <v>3</v>
      </c>
      <c r="M463" s="318">
        <v>14648.43</v>
      </c>
      <c r="N463" s="320">
        <v>1</v>
      </c>
      <c r="O463" s="320">
        <v>3</v>
      </c>
      <c r="P463" s="318">
        <f>+O463*E463</f>
        <v>14648.43</v>
      </c>
      <c r="Q463" s="308">
        <v>0</v>
      </c>
      <c r="R463" s="308">
        <v>0</v>
      </c>
    </row>
    <row r="464" spans="1:18" s="321" customFormat="1" ht="33.75" x14ac:dyDescent="0.25">
      <c r="A464" s="317" t="s">
        <v>471</v>
      </c>
      <c r="B464" s="317" t="s">
        <v>472</v>
      </c>
      <c r="C464" s="317" t="s">
        <v>161</v>
      </c>
      <c r="D464" s="317" t="s">
        <v>652</v>
      </c>
      <c r="E464" s="318">
        <v>3900</v>
      </c>
      <c r="F464" s="322" t="s">
        <v>1419</v>
      </c>
      <c r="G464" s="317" t="s">
        <v>1420</v>
      </c>
      <c r="H464" s="317" t="s">
        <v>1194</v>
      </c>
      <c r="I464" s="317" t="s">
        <v>479</v>
      </c>
      <c r="J464" s="317" t="s">
        <v>479</v>
      </c>
      <c r="K464" s="320">
        <v>6</v>
      </c>
      <c r="L464" s="320">
        <v>12</v>
      </c>
      <c r="M464" s="318">
        <v>46800</v>
      </c>
      <c r="N464" s="320">
        <v>1</v>
      </c>
      <c r="O464" s="320">
        <v>6</v>
      </c>
      <c r="P464" s="318">
        <v>23400</v>
      </c>
      <c r="Q464" s="308">
        <v>1</v>
      </c>
      <c r="R464" s="308">
        <v>12</v>
      </c>
    </row>
    <row r="465" spans="1:18" s="321" customFormat="1" ht="42" x14ac:dyDescent="0.25">
      <c r="A465" s="317" t="s">
        <v>471</v>
      </c>
      <c r="B465" s="317" t="s">
        <v>472</v>
      </c>
      <c r="C465" s="317" t="s">
        <v>161</v>
      </c>
      <c r="D465" s="323" t="s">
        <v>1307</v>
      </c>
      <c r="E465" s="318">
        <v>4882.8100000000004</v>
      </c>
      <c r="F465" s="323">
        <v>70506486</v>
      </c>
      <c r="G465" s="317" t="s">
        <v>1421</v>
      </c>
      <c r="H465" s="331" t="s">
        <v>1422</v>
      </c>
      <c r="I465" s="331" t="s">
        <v>479</v>
      </c>
      <c r="J465" s="331" t="s">
        <v>479</v>
      </c>
      <c r="K465" s="320">
        <v>0</v>
      </c>
      <c r="L465" s="320">
        <v>0</v>
      </c>
      <c r="M465" s="318">
        <v>0</v>
      </c>
      <c r="N465" s="320">
        <v>1</v>
      </c>
      <c r="O465" s="320">
        <v>2</v>
      </c>
      <c r="P465" s="318">
        <f>4882.81*O465</f>
        <v>9765.6200000000008</v>
      </c>
      <c r="Q465" s="308">
        <v>1</v>
      </c>
      <c r="R465" s="308">
        <v>12</v>
      </c>
    </row>
    <row r="466" spans="1:18" s="321" customFormat="1" ht="22.5" x14ac:dyDescent="0.25">
      <c r="A466" s="317" t="s">
        <v>471</v>
      </c>
      <c r="B466" s="317" t="s">
        <v>472</v>
      </c>
      <c r="C466" s="317" t="s">
        <v>161</v>
      </c>
      <c r="D466" s="317" t="s">
        <v>634</v>
      </c>
      <c r="E466" s="318">
        <v>5100</v>
      </c>
      <c r="F466" s="319">
        <v>43081683</v>
      </c>
      <c r="G466" s="317" t="s">
        <v>1423</v>
      </c>
      <c r="H466" s="317" t="s">
        <v>398</v>
      </c>
      <c r="I466" s="317" t="s">
        <v>479</v>
      </c>
      <c r="J466" s="317" t="s">
        <v>479</v>
      </c>
      <c r="K466" s="320">
        <v>6</v>
      </c>
      <c r="L466" s="320">
        <v>12</v>
      </c>
      <c r="M466" s="318">
        <v>61200</v>
      </c>
      <c r="N466" s="320">
        <v>1</v>
      </c>
      <c r="O466" s="320">
        <v>6</v>
      </c>
      <c r="P466" s="318">
        <v>30600</v>
      </c>
      <c r="Q466" s="308">
        <v>1</v>
      </c>
      <c r="R466" s="308">
        <v>12</v>
      </c>
    </row>
    <row r="467" spans="1:18" s="321" customFormat="1" ht="22.5" x14ac:dyDescent="0.25">
      <c r="A467" s="317" t="s">
        <v>471</v>
      </c>
      <c r="B467" s="317" t="s">
        <v>472</v>
      </c>
      <c r="C467" s="317" t="s">
        <v>161</v>
      </c>
      <c r="D467" s="317" t="s">
        <v>1390</v>
      </c>
      <c r="E467" s="318">
        <v>5700</v>
      </c>
      <c r="F467" s="319">
        <v>72839429</v>
      </c>
      <c r="G467" s="317" t="s">
        <v>1424</v>
      </c>
      <c r="H467" s="317" t="s">
        <v>500</v>
      </c>
      <c r="I467" s="317" t="s">
        <v>479</v>
      </c>
      <c r="J467" s="317" t="s">
        <v>479</v>
      </c>
      <c r="K467" s="320">
        <v>1</v>
      </c>
      <c r="L467" s="320">
        <v>3</v>
      </c>
      <c r="M467" s="318">
        <v>17100</v>
      </c>
      <c r="N467" s="320">
        <v>0</v>
      </c>
      <c r="O467" s="320">
        <v>0</v>
      </c>
      <c r="P467" s="318">
        <v>0</v>
      </c>
      <c r="Q467" s="308">
        <v>0</v>
      </c>
      <c r="R467" s="308">
        <v>0</v>
      </c>
    </row>
    <row r="468" spans="1:18" s="321" customFormat="1" ht="22.5" x14ac:dyDescent="0.25">
      <c r="A468" s="317" t="s">
        <v>471</v>
      </c>
      <c r="B468" s="317" t="s">
        <v>472</v>
      </c>
      <c r="C468" s="317" t="s">
        <v>161</v>
      </c>
      <c r="D468" s="317" t="s">
        <v>1390</v>
      </c>
      <c r="E468" s="318">
        <v>4500</v>
      </c>
      <c r="F468" s="322" t="s">
        <v>1425</v>
      </c>
      <c r="G468" s="317" t="s">
        <v>1426</v>
      </c>
      <c r="H468" s="317" t="s">
        <v>555</v>
      </c>
      <c r="I468" s="317" t="s">
        <v>479</v>
      </c>
      <c r="J468" s="317" t="s">
        <v>479</v>
      </c>
      <c r="K468" s="320">
        <v>4</v>
      </c>
      <c r="L468" s="320">
        <v>9</v>
      </c>
      <c r="M468" s="318">
        <v>40500</v>
      </c>
      <c r="N468" s="320">
        <v>0</v>
      </c>
      <c r="O468" s="320">
        <v>0</v>
      </c>
      <c r="P468" s="318">
        <v>0</v>
      </c>
      <c r="Q468" s="308">
        <v>0</v>
      </c>
      <c r="R468" s="308">
        <v>0</v>
      </c>
    </row>
    <row r="469" spans="1:18" s="321" customFormat="1" ht="22.5" x14ac:dyDescent="0.25">
      <c r="A469" s="317" t="s">
        <v>471</v>
      </c>
      <c r="B469" s="317" t="s">
        <v>472</v>
      </c>
      <c r="C469" s="317" t="s">
        <v>161</v>
      </c>
      <c r="D469" s="317" t="s">
        <v>1390</v>
      </c>
      <c r="E469" s="318">
        <v>4500</v>
      </c>
      <c r="F469" s="322" t="s">
        <v>1425</v>
      </c>
      <c r="G469" s="317" t="s">
        <v>1426</v>
      </c>
      <c r="H469" s="317" t="s">
        <v>555</v>
      </c>
      <c r="I469" s="317" t="s">
        <v>479</v>
      </c>
      <c r="J469" s="317" t="s">
        <v>479</v>
      </c>
      <c r="K469" s="320">
        <v>2</v>
      </c>
      <c r="L469" s="320">
        <v>3</v>
      </c>
      <c r="M469" s="318">
        <v>13500</v>
      </c>
      <c r="N469" s="320">
        <v>1</v>
      </c>
      <c r="O469" s="320">
        <v>6</v>
      </c>
      <c r="P469" s="318">
        <v>27000</v>
      </c>
      <c r="Q469" s="308">
        <v>1</v>
      </c>
      <c r="R469" s="308">
        <v>12</v>
      </c>
    </row>
    <row r="470" spans="1:18" s="321" customFormat="1" ht="22.5" x14ac:dyDescent="0.25">
      <c r="A470" s="317" t="s">
        <v>471</v>
      </c>
      <c r="B470" s="317" t="s">
        <v>472</v>
      </c>
      <c r="C470" s="317" t="s">
        <v>161</v>
      </c>
      <c r="D470" s="317" t="s">
        <v>570</v>
      </c>
      <c r="E470" s="318">
        <v>4882.8100000000004</v>
      </c>
      <c r="F470" s="319">
        <v>44096427</v>
      </c>
      <c r="G470" s="317" t="s">
        <v>1427</v>
      </c>
      <c r="H470" s="317" t="s">
        <v>642</v>
      </c>
      <c r="I470" s="317" t="s">
        <v>479</v>
      </c>
      <c r="J470" s="317" t="s">
        <v>479</v>
      </c>
      <c r="K470" s="320">
        <v>6</v>
      </c>
      <c r="L470" s="320">
        <v>12</v>
      </c>
      <c r="M470" s="318">
        <v>58593.72</v>
      </c>
      <c r="N470" s="320">
        <v>1</v>
      </c>
      <c r="O470" s="320">
        <v>6</v>
      </c>
      <c r="P470" s="318">
        <v>29296.86</v>
      </c>
      <c r="Q470" s="308">
        <v>1</v>
      </c>
      <c r="R470" s="308">
        <v>12</v>
      </c>
    </row>
    <row r="471" spans="1:18" s="321" customFormat="1" ht="22.5" x14ac:dyDescent="0.25">
      <c r="A471" s="317" t="s">
        <v>471</v>
      </c>
      <c r="B471" s="317" t="s">
        <v>472</v>
      </c>
      <c r="C471" s="317" t="s">
        <v>161</v>
      </c>
      <c r="D471" s="317" t="s">
        <v>508</v>
      </c>
      <c r="E471" s="318">
        <v>3000</v>
      </c>
      <c r="F471" s="326">
        <v>10805996</v>
      </c>
      <c r="G471" s="317" t="s">
        <v>1428</v>
      </c>
      <c r="H471" s="317" t="s">
        <v>492</v>
      </c>
      <c r="I471" s="317" t="s">
        <v>493</v>
      </c>
      <c r="J471" s="317" t="s">
        <v>493</v>
      </c>
      <c r="K471" s="320">
        <v>6</v>
      </c>
      <c r="L471" s="320">
        <v>12</v>
      </c>
      <c r="M471" s="318">
        <v>36000</v>
      </c>
      <c r="N471" s="320">
        <v>1</v>
      </c>
      <c r="O471" s="320">
        <v>6</v>
      </c>
      <c r="P471" s="318">
        <v>18000</v>
      </c>
      <c r="Q471" s="308">
        <v>1</v>
      </c>
      <c r="R471" s="308">
        <v>12</v>
      </c>
    </row>
    <row r="472" spans="1:18" s="321" customFormat="1" ht="22.5" x14ac:dyDescent="0.25">
      <c r="A472" s="317" t="s">
        <v>471</v>
      </c>
      <c r="B472" s="317" t="s">
        <v>472</v>
      </c>
      <c r="C472" s="317" t="s">
        <v>161</v>
      </c>
      <c r="D472" s="317" t="s">
        <v>508</v>
      </c>
      <c r="E472" s="318">
        <v>3000</v>
      </c>
      <c r="F472" s="326">
        <v>41349448</v>
      </c>
      <c r="G472" s="317" t="s">
        <v>1429</v>
      </c>
      <c r="H472" s="317" t="s">
        <v>492</v>
      </c>
      <c r="I472" s="317" t="s">
        <v>493</v>
      </c>
      <c r="J472" s="317" t="s">
        <v>493</v>
      </c>
      <c r="K472" s="320">
        <v>6</v>
      </c>
      <c r="L472" s="320">
        <v>12</v>
      </c>
      <c r="M472" s="318">
        <v>36000</v>
      </c>
      <c r="N472" s="320">
        <v>1</v>
      </c>
      <c r="O472" s="320">
        <v>6</v>
      </c>
      <c r="P472" s="318">
        <v>18000</v>
      </c>
      <c r="Q472" s="308">
        <v>1</v>
      </c>
      <c r="R472" s="308">
        <v>12</v>
      </c>
    </row>
    <row r="473" spans="1:18" s="321" customFormat="1" ht="22.5" x14ac:dyDescent="0.25">
      <c r="A473" s="317" t="s">
        <v>471</v>
      </c>
      <c r="B473" s="317" t="s">
        <v>472</v>
      </c>
      <c r="C473" s="317" t="s">
        <v>161</v>
      </c>
      <c r="D473" s="317" t="s">
        <v>1204</v>
      </c>
      <c r="E473" s="318">
        <v>3500</v>
      </c>
      <c r="F473" s="327" t="s">
        <v>1430</v>
      </c>
      <c r="G473" s="317" t="s">
        <v>1431</v>
      </c>
      <c r="H473" s="317" t="s">
        <v>1045</v>
      </c>
      <c r="I473" s="317" t="s">
        <v>497</v>
      </c>
      <c r="J473" s="317" t="s">
        <v>497</v>
      </c>
      <c r="K473" s="320">
        <v>6</v>
      </c>
      <c r="L473" s="320">
        <v>12</v>
      </c>
      <c r="M473" s="318">
        <v>42000</v>
      </c>
      <c r="N473" s="320">
        <v>1</v>
      </c>
      <c r="O473" s="320">
        <v>6</v>
      </c>
      <c r="P473" s="318">
        <v>21000</v>
      </c>
      <c r="Q473" s="308">
        <v>1</v>
      </c>
      <c r="R473" s="308">
        <v>12</v>
      </c>
    </row>
    <row r="474" spans="1:18" s="321" customFormat="1" ht="22.5" x14ac:dyDescent="0.25">
      <c r="A474" s="317" t="s">
        <v>471</v>
      </c>
      <c r="B474" s="317" t="s">
        <v>472</v>
      </c>
      <c r="C474" s="317" t="s">
        <v>161</v>
      </c>
      <c r="D474" s="317" t="s">
        <v>542</v>
      </c>
      <c r="E474" s="318">
        <v>5000</v>
      </c>
      <c r="F474" s="322" t="s">
        <v>1432</v>
      </c>
      <c r="G474" s="317" t="s">
        <v>1433</v>
      </c>
      <c r="H474" s="317" t="s">
        <v>555</v>
      </c>
      <c r="I474" s="317" t="s">
        <v>479</v>
      </c>
      <c r="J474" s="317" t="s">
        <v>479</v>
      </c>
      <c r="K474" s="320">
        <v>6</v>
      </c>
      <c r="L474" s="320">
        <v>12</v>
      </c>
      <c r="M474" s="318">
        <v>60000</v>
      </c>
      <c r="N474" s="320">
        <v>1</v>
      </c>
      <c r="O474" s="320">
        <v>6</v>
      </c>
      <c r="P474" s="318">
        <v>30000</v>
      </c>
      <c r="Q474" s="308">
        <v>1</v>
      </c>
      <c r="R474" s="308">
        <v>12</v>
      </c>
    </row>
    <row r="475" spans="1:18" s="321" customFormat="1" ht="22.5" x14ac:dyDescent="0.25">
      <c r="A475" s="317" t="s">
        <v>471</v>
      </c>
      <c r="B475" s="317" t="s">
        <v>472</v>
      </c>
      <c r="C475" s="317" t="s">
        <v>161</v>
      </c>
      <c r="D475" s="317" t="s">
        <v>542</v>
      </c>
      <c r="E475" s="318">
        <v>5000</v>
      </c>
      <c r="F475" s="322" t="s">
        <v>1434</v>
      </c>
      <c r="G475" s="317" t="s">
        <v>1435</v>
      </c>
      <c r="H475" s="317" t="s">
        <v>503</v>
      </c>
      <c r="I475" s="317" t="s">
        <v>479</v>
      </c>
      <c r="J475" s="317" t="s">
        <v>479</v>
      </c>
      <c r="K475" s="320">
        <v>6</v>
      </c>
      <c r="L475" s="320">
        <v>12</v>
      </c>
      <c r="M475" s="318">
        <v>60000</v>
      </c>
      <c r="N475" s="320">
        <v>1</v>
      </c>
      <c r="O475" s="320">
        <v>6</v>
      </c>
      <c r="P475" s="318">
        <v>30000</v>
      </c>
      <c r="Q475" s="308">
        <v>1</v>
      </c>
      <c r="R475" s="308">
        <v>12</v>
      </c>
    </row>
    <row r="476" spans="1:18" s="321" customFormat="1" ht="33.75" x14ac:dyDescent="0.25">
      <c r="A476" s="317" t="s">
        <v>471</v>
      </c>
      <c r="B476" s="317" t="s">
        <v>472</v>
      </c>
      <c r="C476" s="317" t="s">
        <v>161</v>
      </c>
      <c r="D476" s="317" t="s">
        <v>1436</v>
      </c>
      <c r="E476" s="318">
        <v>3906.25</v>
      </c>
      <c r="F476" s="322" t="s">
        <v>1437</v>
      </c>
      <c r="G476" s="317" t="s">
        <v>1438</v>
      </c>
      <c r="H476" s="317" t="s">
        <v>1439</v>
      </c>
      <c r="I476" s="317" t="s">
        <v>497</v>
      </c>
      <c r="J476" s="317" t="s">
        <v>497</v>
      </c>
      <c r="K476" s="320">
        <v>6</v>
      </c>
      <c r="L476" s="320">
        <v>12</v>
      </c>
      <c r="M476" s="318">
        <v>46875</v>
      </c>
      <c r="N476" s="320">
        <v>1</v>
      </c>
      <c r="O476" s="320">
        <v>6</v>
      </c>
      <c r="P476" s="318">
        <v>23437.5</v>
      </c>
      <c r="Q476" s="308">
        <v>1</v>
      </c>
      <c r="R476" s="308">
        <v>12</v>
      </c>
    </row>
    <row r="477" spans="1:18" s="321" customFormat="1" ht="33.75" x14ac:dyDescent="0.25">
      <c r="A477" s="317" t="s">
        <v>471</v>
      </c>
      <c r="B477" s="317" t="s">
        <v>472</v>
      </c>
      <c r="C477" s="317" t="s">
        <v>161</v>
      </c>
      <c r="D477" s="317" t="s">
        <v>1440</v>
      </c>
      <c r="E477" s="318">
        <v>3900</v>
      </c>
      <c r="F477" s="319">
        <v>40601104</v>
      </c>
      <c r="G477" s="317" t="s">
        <v>1441</v>
      </c>
      <c r="H477" s="317" t="s">
        <v>1442</v>
      </c>
      <c r="I477" s="317" t="s">
        <v>497</v>
      </c>
      <c r="J477" s="317" t="s">
        <v>497</v>
      </c>
      <c r="K477" s="320">
        <v>6</v>
      </c>
      <c r="L477" s="320">
        <v>12</v>
      </c>
      <c r="M477" s="318">
        <v>46800</v>
      </c>
      <c r="N477" s="320">
        <v>1</v>
      </c>
      <c r="O477" s="320">
        <v>6</v>
      </c>
      <c r="P477" s="318">
        <v>23400</v>
      </c>
      <c r="Q477" s="308">
        <v>1</v>
      </c>
      <c r="R477" s="308">
        <v>12</v>
      </c>
    </row>
    <row r="478" spans="1:18" s="321" customFormat="1" ht="22.5" x14ac:dyDescent="0.25">
      <c r="A478" s="317" t="s">
        <v>471</v>
      </c>
      <c r="B478" s="317" t="s">
        <v>472</v>
      </c>
      <c r="C478" s="317" t="s">
        <v>161</v>
      </c>
      <c r="D478" s="317" t="s">
        <v>617</v>
      </c>
      <c r="E478" s="318">
        <v>2400</v>
      </c>
      <c r="F478" s="319">
        <v>10134727</v>
      </c>
      <c r="G478" s="317" t="s">
        <v>1443</v>
      </c>
      <c r="H478" s="317" t="s">
        <v>492</v>
      </c>
      <c r="I478" s="317" t="s">
        <v>493</v>
      </c>
      <c r="J478" s="317" t="s">
        <v>493</v>
      </c>
      <c r="K478" s="320">
        <v>6</v>
      </c>
      <c r="L478" s="320">
        <v>12</v>
      </c>
      <c r="M478" s="318">
        <v>28800</v>
      </c>
      <c r="N478" s="320">
        <v>1</v>
      </c>
      <c r="O478" s="320">
        <v>6</v>
      </c>
      <c r="P478" s="318">
        <v>14400</v>
      </c>
      <c r="Q478" s="308">
        <v>1</v>
      </c>
      <c r="R478" s="308">
        <v>12</v>
      </c>
    </row>
    <row r="479" spans="1:18" s="321" customFormat="1" ht="22.5" x14ac:dyDescent="0.25">
      <c r="A479" s="317" t="s">
        <v>471</v>
      </c>
      <c r="B479" s="317" t="s">
        <v>472</v>
      </c>
      <c r="C479" s="317" t="s">
        <v>161</v>
      </c>
      <c r="D479" s="317" t="s">
        <v>691</v>
      </c>
      <c r="E479" s="318">
        <v>2200</v>
      </c>
      <c r="F479" s="322" t="s">
        <v>1444</v>
      </c>
      <c r="G479" s="317" t="s">
        <v>1445</v>
      </c>
      <c r="H479" s="317" t="s">
        <v>1446</v>
      </c>
      <c r="I479" s="317" t="s">
        <v>476</v>
      </c>
      <c r="J479" s="317" t="s">
        <v>476</v>
      </c>
      <c r="K479" s="320">
        <v>6</v>
      </c>
      <c r="L479" s="320">
        <v>12</v>
      </c>
      <c r="M479" s="318">
        <v>26400</v>
      </c>
      <c r="N479" s="320">
        <v>1</v>
      </c>
      <c r="O479" s="320">
        <v>6</v>
      </c>
      <c r="P479" s="318">
        <v>13200</v>
      </c>
      <c r="Q479" s="308">
        <v>1</v>
      </c>
      <c r="R479" s="308">
        <v>12</v>
      </c>
    </row>
    <row r="480" spans="1:18" s="321" customFormat="1" ht="22.5" x14ac:dyDescent="0.25">
      <c r="A480" s="317" t="s">
        <v>471</v>
      </c>
      <c r="B480" s="317" t="s">
        <v>472</v>
      </c>
      <c r="C480" s="317" t="s">
        <v>161</v>
      </c>
      <c r="D480" s="317" t="s">
        <v>490</v>
      </c>
      <c r="E480" s="318">
        <v>2500</v>
      </c>
      <c r="F480" s="322" t="s">
        <v>1447</v>
      </c>
      <c r="G480" s="317" t="s">
        <v>1448</v>
      </c>
      <c r="H480" s="317" t="s">
        <v>683</v>
      </c>
      <c r="I480" s="317" t="s">
        <v>493</v>
      </c>
      <c r="J480" s="317" t="s">
        <v>493</v>
      </c>
      <c r="K480" s="320">
        <v>6</v>
      </c>
      <c r="L480" s="320">
        <v>12</v>
      </c>
      <c r="M480" s="318">
        <v>30000</v>
      </c>
      <c r="N480" s="320">
        <v>1</v>
      </c>
      <c r="O480" s="320">
        <v>6</v>
      </c>
      <c r="P480" s="318">
        <v>15000</v>
      </c>
      <c r="Q480" s="308">
        <v>1</v>
      </c>
      <c r="R480" s="308">
        <v>12</v>
      </c>
    </row>
    <row r="481" spans="1:18" s="321" customFormat="1" ht="22.5" x14ac:dyDescent="0.25">
      <c r="A481" s="317" t="s">
        <v>471</v>
      </c>
      <c r="B481" s="317" t="s">
        <v>504</v>
      </c>
      <c r="C481" s="317" t="s">
        <v>161</v>
      </c>
      <c r="D481" s="323" t="s">
        <v>505</v>
      </c>
      <c r="E481" s="324">
        <v>2000</v>
      </c>
      <c r="F481" s="325">
        <v>45499551</v>
      </c>
      <c r="G481" s="320" t="s">
        <v>1449</v>
      </c>
      <c r="H481" s="323" t="s">
        <v>734</v>
      </c>
      <c r="I481" s="323" t="s">
        <v>610</v>
      </c>
      <c r="J481" s="323" t="s">
        <v>610</v>
      </c>
      <c r="K481" s="320">
        <v>1</v>
      </c>
      <c r="L481" s="320">
        <v>2</v>
      </c>
      <c r="M481" s="318">
        <f>+E481*L481</f>
        <v>4000</v>
      </c>
      <c r="N481" s="320">
        <v>1</v>
      </c>
      <c r="O481" s="320">
        <v>6</v>
      </c>
      <c r="P481" s="318">
        <f>+O481*E481</f>
        <v>12000</v>
      </c>
      <c r="Q481" s="308">
        <v>1</v>
      </c>
      <c r="R481" s="308">
        <v>12</v>
      </c>
    </row>
    <row r="482" spans="1:18" s="321" customFormat="1" ht="22.5" x14ac:dyDescent="0.25">
      <c r="A482" s="317" t="s">
        <v>471</v>
      </c>
      <c r="B482" s="317" t="s">
        <v>472</v>
      </c>
      <c r="C482" s="317" t="s">
        <v>161</v>
      </c>
      <c r="D482" s="317" t="s">
        <v>544</v>
      </c>
      <c r="E482" s="318">
        <v>6250</v>
      </c>
      <c r="F482" s="319">
        <v>45054910</v>
      </c>
      <c r="G482" s="317" t="s">
        <v>1450</v>
      </c>
      <c r="H482" s="317" t="s">
        <v>527</v>
      </c>
      <c r="I482" s="317" t="s">
        <v>479</v>
      </c>
      <c r="J482" s="317" t="s">
        <v>479</v>
      </c>
      <c r="K482" s="320">
        <v>6</v>
      </c>
      <c r="L482" s="320">
        <v>12</v>
      </c>
      <c r="M482" s="318">
        <v>75000</v>
      </c>
      <c r="N482" s="320">
        <v>1</v>
      </c>
      <c r="O482" s="320">
        <v>6</v>
      </c>
      <c r="P482" s="318">
        <v>37500</v>
      </c>
      <c r="Q482" s="308">
        <v>1</v>
      </c>
      <c r="R482" s="308">
        <v>12</v>
      </c>
    </row>
    <row r="483" spans="1:18" s="321" customFormat="1" ht="33.75" x14ac:dyDescent="0.25">
      <c r="A483" s="317" t="s">
        <v>471</v>
      </c>
      <c r="B483" s="317" t="s">
        <v>472</v>
      </c>
      <c r="C483" s="317" t="s">
        <v>161</v>
      </c>
      <c r="D483" s="317" t="s">
        <v>1451</v>
      </c>
      <c r="E483" s="318">
        <v>6250</v>
      </c>
      <c r="F483" s="326">
        <v>41580648</v>
      </c>
      <c r="G483" s="317" t="s">
        <v>1452</v>
      </c>
      <c r="H483" s="317" t="s">
        <v>1453</v>
      </c>
      <c r="I483" s="317" t="s">
        <v>479</v>
      </c>
      <c r="J483" s="317" t="s">
        <v>479</v>
      </c>
      <c r="K483" s="320">
        <v>6</v>
      </c>
      <c r="L483" s="320">
        <v>12</v>
      </c>
      <c r="M483" s="318">
        <v>75000</v>
      </c>
      <c r="N483" s="320">
        <v>1</v>
      </c>
      <c r="O483" s="320">
        <v>6</v>
      </c>
      <c r="P483" s="318">
        <v>37500</v>
      </c>
      <c r="Q483" s="308">
        <v>1</v>
      </c>
      <c r="R483" s="308">
        <v>12</v>
      </c>
    </row>
    <row r="484" spans="1:18" s="321" customFormat="1" ht="22.5" x14ac:dyDescent="0.25">
      <c r="A484" s="317" t="s">
        <v>471</v>
      </c>
      <c r="B484" s="317" t="s">
        <v>472</v>
      </c>
      <c r="C484" s="317" t="s">
        <v>161</v>
      </c>
      <c r="D484" s="317" t="s">
        <v>1454</v>
      </c>
      <c r="E484" s="318">
        <v>3300</v>
      </c>
      <c r="F484" s="319">
        <v>25741679</v>
      </c>
      <c r="G484" s="317" t="s">
        <v>1455</v>
      </c>
      <c r="H484" s="317" t="s">
        <v>950</v>
      </c>
      <c r="I484" s="317" t="s">
        <v>497</v>
      </c>
      <c r="J484" s="317" t="s">
        <v>497</v>
      </c>
      <c r="K484" s="320">
        <v>6</v>
      </c>
      <c r="L484" s="320">
        <v>12</v>
      </c>
      <c r="M484" s="318">
        <v>39600</v>
      </c>
      <c r="N484" s="320">
        <v>1</v>
      </c>
      <c r="O484" s="320">
        <v>6</v>
      </c>
      <c r="P484" s="318">
        <v>19800</v>
      </c>
      <c r="Q484" s="308">
        <v>1</v>
      </c>
      <c r="R484" s="308">
        <v>12</v>
      </c>
    </row>
    <row r="485" spans="1:18" s="321" customFormat="1" ht="22.5" x14ac:dyDescent="0.25">
      <c r="A485" s="317" t="s">
        <v>471</v>
      </c>
      <c r="B485" s="317" t="s">
        <v>472</v>
      </c>
      <c r="C485" s="317" t="s">
        <v>161</v>
      </c>
      <c r="D485" s="317" t="s">
        <v>593</v>
      </c>
      <c r="E485" s="318">
        <v>3100</v>
      </c>
      <c r="F485" s="319">
        <v>41136944</v>
      </c>
      <c r="G485" s="317" t="s">
        <v>1456</v>
      </c>
      <c r="H485" s="317" t="s">
        <v>475</v>
      </c>
      <c r="I485" s="317" t="s">
        <v>476</v>
      </c>
      <c r="J485" s="317" t="s">
        <v>476</v>
      </c>
      <c r="K485" s="320">
        <v>6</v>
      </c>
      <c r="L485" s="320">
        <v>12</v>
      </c>
      <c r="M485" s="318">
        <v>37200</v>
      </c>
      <c r="N485" s="320">
        <v>1</v>
      </c>
      <c r="O485" s="320">
        <v>6</v>
      </c>
      <c r="P485" s="318">
        <v>18600</v>
      </c>
      <c r="Q485" s="308">
        <v>1</v>
      </c>
      <c r="R485" s="308">
        <v>12</v>
      </c>
    </row>
    <row r="486" spans="1:18" s="321" customFormat="1" ht="22.5" x14ac:dyDescent="0.25">
      <c r="A486" s="317" t="s">
        <v>471</v>
      </c>
      <c r="B486" s="317" t="s">
        <v>472</v>
      </c>
      <c r="C486" s="317" t="s">
        <v>161</v>
      </c>
      <c r="D486" s="317" t="s">
        <v>691</v>
      </c>
      <c r="E486" s="318">
        <v>2200</v>
      </c>
      <c r="F486" s="322" t="s">
        <v>1457</v>
      </c>
      <c r="G486" s="317" t="s">
        <v>1458</v>
      </c>
      <c r="H486" s="317" t="s">
        <v>1459</v>
      </c>
      <c r="I486" s="317" t="s">
        <v>493</v>
      </c>
      <c r="J486" s="317" t="s">
        <v>493</v>
      </c>
      <c r="K486" s="320">
        <v>6</v>
      </c>
      <c r="L486" s="320">
        <v>12</v>
      </c>
      <c r="M486" s="318">
        <v>26400</v>
      </c>
      <c r="N486" s="320">
        <v>1</v>
      </c>
      <c r="O486" s="320">
        <v>6</v>
      </c>
      <c r="P486" s="318">
        <v>13200</v>
      </c>
      <c r="Q486" s="308">
        <v>1</v>
      </c>
      <c r="R486" s="308">
        <v>12</v>
      </c>
    </row>
    <row r="487" spans="1:18" s="321" customFormat="1" ht="22.5" x14ac:dyDescent="0.25">
      <c r="A487" s="317" t="s">
        <v>471</v>
      </c>
      <c r="B487" s="317" t="s">
        <v>472</v>
      </c>
      <c r="C487" s="317" t="s">
        <v>161</v>
      </c>
      <c r="D487" s="317" t="s">
        <v>534</v>
      </c>
      <c r="E487" s="318">
        <v>3500</v>
      </c>
      <c r="F487" s="319">
        <v>44922391</v>
      </c>
      <c r="G487" s="317" t="s">
        <v>1460</v>
      </c>
      <c r="H487" s="317" t="s">
        <v>778</v>
      </c>
      <c r="I487" s="317" t="s">
        <v>476</v>
      </c>
      <c r="J487" s="317" t="s">
        <v>476</v>
      </c>
      <c r="K487" s="320">
        <v>6</v>
      </c>
      <c r="L487" s="320">
        <v>12</v>
      </c>
      <c r="M487" s="318">
        <v>42000</v>
      </c>
      <c r="N487" s="320">
        <v>1</v>
      </c>
      <c r="O487" s="320">
        <v>6</v>
      </c>
      <c r="P487" s="318">
        <v>21000</v>
      </c>
      <c r="Q487" s="308">
        <v>1</v>
      </c>
      <c r="R487" s="308">
        <v>12</v>
      </c>
    </row>
    <row r="488" spans="1:18" s="321" customFormat="1" ht="22.5" x14ac:dyDescent="0.25">
      <c r="A488" s="317" t="s">
        <v>471</v>
      </c>
      <c r="B488" s="317" t="s">
        <v>472</v>
      </c>
      <c r="C488" s="317" t="s">
        <v>161</v>
      </c>
      <c r="D488" s="317" t="s">
        <v>573</v>
      </c>
      <c r="E488" s="318">
        <v>3125</v>
      </c>
      <c r="F488" s="322" t="s">
        <v>1461</v>
      </c>
      <c r="G488" s="317" t="s">
        <v>1462</v>
      </c>
      <c r="H488" s="317" t="s">
        <v>864</v>
      </c>
      <c r="I488" s="317" t="s">
        <v>497</v>
      </c>
      <c r="J488" s="317" t="s">
        <v>497</v>
      </c>
      <c r="K488" s="320">
        <v>6</v>
      </c>
      <c r="L488" s="320">
        <v>12</v>
      </c>
      <c r="M488" s="318">
        <v>37500</v>
      </c>
      <c r="N488" s="320">
        <v>1</v>
      </c>
      <c r="O488" s="320">
        <v>6</v>
      </c>
      <c r="P488" s="318">
        <v>18750</v>
      </c>
      <c r="Q488" s="308">
        <v>1</v>
      </c>
      <c r="R488" s="308">
        <v>12</v>
      </c>
    </row>
    <row r="489" spans="1:18" s="321" customFormat="1" ht="22.5" x14ac:dyDescent="0.25">
      <c r="A489" s="317" t="s">
        <v>471</v>
      </c>
      <c r="B489" s="317" t="s">
        <v>504</v>
      </c>
      <c r="C489" s="317" t="s">
        <v>161</v>
      </c>
      <c r="D489" s="323" t="s">
        <v>505</v>
      </c>
      <c r="E489" s="324">
        <v>2000</v>
      </c>
      <c r="F489" s="325">
        <v>41752972</v>
      </c>
      <c r="G489" s="320" t="s">
        <v>1463</v>
      </c>
      <c r="H489" s="323" t="s">
        <v>1464</v>
      </c>
      <c r="I489" s="323" t="s">
        <v>610</v>
      </c>
      <c r="J489" s="323" t="s">
        <v>610</v>
      </c>
      <c r="K489" s="320">
        <v>1</v>
      </c>
      <c r="L489" s="320">
        <v>2</v>
      </c>
      <c r="M489" s="318">
        <f>+E489*L489</f>
        <v>4000</v>
      </c>
      <c r="N489" s="320">
        <v>1</v>
      </c>
      <c r="O489" s="320">
        <v>6</v>
      </c>
      <c r="P489" s="318">
        <f>+O489*E489</f>
        <v>12000</v>
      </c>
      <c r="Q489" s="308">
        <v>1</v>
      </c>
      <c r="R489" s="308">
        <v>12</v>
      </c>
    </row>
    <row r="490" spans="1:18" s="321" customFormat="1" ht="22.5" x14ac:dyDescent="0.25">
      <c r="A490" s="317" t="s">
        <v>471</v>
      </c>
      <c r="B490" s="317" t="s">
        <v>472</v>
      </c>
      <c r="C490" s="317" t="s">
        <v>161</v>
      </c>
      <c r="D490" s="317" t="s">
        <v>517</v>
      </c>
      <c r="E490" s="318">
        <v>2400</v>
      </c>
      <c r="F490" s="319">
        <v>44939601</v>
      </c>
      <c r="G490" s="317" t="s">
        <v>1465</v>
      </c>
      <c r="H490" s="317" t="s">
        <v>1466</v>
      </c>
      <c r="I490" s="317" t="s">
        <v>476</v>
      </c>
      <c r="J490" s="317" t="s">
        <v>476</v>
      </c>
      <c r="K490" s="320">
        <v>6</v>
      </c>
      <c r="L490" s="320">
        <v>12</v>
      </c>
      <c r="M490" s="318">
        <v>28800</v>
      </c>
      <c r="N490" s="320">
        <v>1</v>
      </c>
      <c r="O490" s="320">
        <v>6</v>
      </c>
      <c r="P490" s="318">
        <v>14400</v>
      </c>
      <c r="Q490" s="308">
        <v>1</v>
      </c>
      <c r="R490" s="308">
        <v>12</v>
      </c>
    </row>
    <row r="491" spans="1:18" s="321" customFormat="1" ht="22.5" x14ac:dyDescent="0.25">
      <c r="A491" s="317" t="s">
        <v>471</v>
      </c>
      <c r="B491" s="317" t="s">
        <v>472</v>
      </c>
      <c r="C491" s="317" t="s">
        <v>161</v>
      </c>
      <c r="D491" s="317" t="s">
        <v>1467</v>
      </c>
      <c r="E491" s="318">
        <v>6250</v>
      </c>
      <c r="F491" s="326">
        <v>40167668</v>
      </c>
      <c r="G491" s="317" t="s">
        <v>1468</v>
      </c>
      <c r="H491" s="317" t="s">
        <v>1469</v>
      </c>
      <c r="I491" s="317" t="s">
        <v>479</v>
      </c>
      <c r="J491" s="317" t="s">
        <v>479</v>
      </c>
      <c r="K491" s="320">
        <v>6</v>
      </c>
      <c r="L491" s="320">
        <v>12</v>
      </c>
      <c r="M491" s="318">
        <v>75000</v>
      </c>
      <c r="N491" s="320">
        <v>1</v>
      </c>
      <c r="O491" s="320">
        <v>6</v>
      </c>
      <c r="P491" s="318">
        <v>37500</v>
      </c>
      <c r="Q491" s="308">
        <v>1</v>
      </c>
      <c r="R491" s="308">
        <v>12</v>
      </c>
    </row>
    <row r="492" spans="1:18" s="321" customFormat="1" ht="22.5" x14ac:dyDescent="0.25">
      <c r="A492" s="317" t="s">
        <v>471</v>
      </c>
      <c r="B492" s="317" t="s">
        <v>472</v>
      </c>
      <c r="C492" s="317" t="s">
        <v>161</v>
      </c>
      <c r="D492" s="317" t="s">
        <v>508</v>
      </c>
      <c r="E492" s="318">
        <v>3000</v>
      </c>
      <c r="F492" s="319">
        <v>10718911</v>
      </c>
      <c r="G492" s="317" t="s">
        <v>1470</v>
      </c>
      <c r="H492" s="317" t="s">
        <v>492</v>
      </c>
      <c r="I492" s="317" t="s">
        <v>493</v>
      </c>
      <c r="J492" s="317" t="s">
        <v>493</v>
      </c>
      <c r="K492" s="320">
        <v>6</v>
      </c>
      <c r="L492" s="320">
        <v>12</v>
      </c>
      <c r="M492" s="318">
        <v>36000</v>
      </c>
      <c r="N492" s="320">
        <v>1</v>
      </c>
      <c r="O492" s="320">
        <v>6</v>
      </c>
      <c r="P492" s="318">
        <v>18000</v>
      </c>
      <c r="Q492" s="308">
        <v>1</v>
      </c>
      <c r="R492" s="308">
        <v>12</v>
      </c>
    </row>
    <row r="493" spans="1:18" s="321" customFormat="1" ht="22.5" x14ac:dyDescent="0.25">
      <c r="A493" s="317" t="s">
        <v>471</v>
      </c>
      <c r="B493" s="317" t="s">
        <v>472</v>
      </c>
      <c r="C493" s="317" t="s">
        <v>161</v>
      </c>
      <c r="D493" s="317" t="s">
        <v>510</v>
      </c>
      <c r="E493" s="318">
        <v>3125</v>
      </c>
      <c r="F493" s="326">
        <v>10691367</v>
      </c>
      <c r="G493" s="317" t="s">
        <v>1471</v>
      </c>
      <c r="H493" s="317" t="s">
        <v>527</v>
      </c>
      <c r="I493" s="317" t="s">
        <v>479</v>
      </c>
      <c r="J493" s="317" t="s">
        <v>479</v>
      </c>
      <c r="K493" s="320">
        <v>6</v>
      </c>
      <c r="L493" s="320">
        <v>12</v>
      </c>
      <c r="M493" s="318">
        <v>37500</v>
      </c>
      <c r="N493" s="320">
        <v>1</v>
      </c>
      <c r="O493" s="320">
        <v>6</v>
      </c>
      <c r="P493" s="318">
        <v>18750</v>
      </c>
      <c r="Q493" s="308">
        <v>1</v>
      </c>
      <c r="R493" s="308">
        <v>12</v>
      </c>
    </row>
    <row r="494" spans="1:18" s="321" customFormat="1" ht="22.5" x14ac:dyDescent="0.25">
      <c r="A494" s="317" t="s">
        <v>471</v>
      </c>
      <c r="B494" s="317" t="s">
        <v>472</v>
      </c>
      <c r="C494" s="317" t="s">
        <v>161</v>
      </c>
      <c r="D494" s="317" t="s">
        <v>617</v>
      </c>
      <c r="E494" s="318">
        <v>2400</v>
      </c>
      <c r="F494" s="327" t="s">
        <v>1472</v>
      </c>
      <c r="G494" s="317" t="s">
        <v>1473</v>
      </c>
      <c r="H494" s="317" t="s">
        <v>492</v>
      </c>
      <c r="I494" s="317" t="s">
        <v>493</v>
      </c>
      <c r="J494" s="317" t="s">
        <v>493</v>
      </c>
      <c r="K494" s="320">
        <v>6</v>
      </c>
      <c r="L494" s="320">
        <v>12</v>
      </c>
      <c r="M494" s="318">
        <v>28800</v>
      </c>
      <c r="N494" s="320">
        <v>1</v>
      </c>
      <c r="O494" s="320">
        <v>6</v>
      </c>
      <c r="P494" s="318">
        <v>14400</v>
      </c>
      <c r="Q494" s="308">
        <v>1</v>
      </c>
      <c r="R494" s="308">
        <v>12</v>
      </c>
    </row>
    <row r="495" spans="1:18" s="321" customFormat="1" ht="33.75" x14ac:dyDescent="0.25">
      <c r="A495" s="317" t="s">
        <v>471</v>
      </c>
      <c r="B495" s="317" t="s">
        <v>504</v>
      </c>
      <c r="C495" s="317" t="s">
        <v>161</v>
      </c>
      <c r="D495" s="323" t="s">
        <v>505</v>
      </c>
      <c r="E495" s="324">
        <v>2000</v>
      </c>
      <c r="F495" s="325">
        <v>70282293</v>
      </c>
      <c r="G495" s="320" t="s">
        <v>1474</v>
      </c>
      <c r="H495" s="323" t="s">
        <v>1475</v>
      </c>
      <c r="I495" s="323" t="s">
        <v>525</v>
      </c>
      <c r="J495" s="323" t="s">
        <v>525</v>
      </c>
      <c r="K495" s="320">
        <v>1</v>
      </c>
      <c r="L495" s="320">
        <v>2</v>
      </c>
      <c r="M495" s="318">
        <f>+E495*L495</f>
        <v>4000</v>
      </c>
      <c r="N495" s="320">
        <v>1</v>
      </c>
      <c r="O495" s="320">
        <v>6</v>
      </c>
      <c r="P495" s="318">
        <f>+O495*E495</f>
        <v>12000</v>
      </c>
      <c r="Q495" s="308">
        <v>1</v>
      </c>
      <c r="R495" s="308">
        <v>12</v>
      </c>
    </row>
    <row r="496" spans="1:18" s="321" customFormat="1" ht="22.5" x14ac:dyDescent="0.25">
      <c r="A496" s="317" t="s">
        <v>471</v>
      </c>
      <c r="B496" s="317" t="s">
        <v>472</v>
      </c>
      <c r="C496" s="317" t="s">
        <v>161</v>
      </c>
      <c r="D496" s="317" t="s">
        <v>542</v>
      </c>
      <c r="E496" s="318">
        <v>5000</v>
      </c>
      <c r="F496" s="326">
        <v>40005816</v>
      </c>
      <c r="G496" s="317" t="s">
        <v>1476</v>
      </c>
      <c r="H496" s="317" t="s">
        <v>503</v>
      </c>
      <c r="I496" s="317" t="s">
        <v>479</v>
      </c>
      <c r="J496" s="317" t="s">
        <v>479</v>
      </c>
      <c r="K496" s="320">
        <v>6</v>
      </c>
      <c r="L496" s="320">
        <v>12</v>
      </c>
      <c r="M496" s="318">
        <v>60000</v>
      </c>
      <c r="N496" s="320">
        <v>1</v>
      </c>
      <c r="O496" s="320">
        <v>6</v>
      </c>
      <c r="P496" s="318">
        <v>30000</v>
      </c>
      <c r="Q496" s="308">
        <v>1</v>
      </c>
      <c r="R496" s="308">
        <v>12</v>
      </c>
    </row>
    <row r="497" spans="1:18" s="321" customFormat="1" ht="22.5" x14ac:dyDescent="0.25">
      <c r="A497" s="317" t="s">
        <v>471</v>
      </c>
      <c r="B497" s="317" t="s">
        <v>472</v>
      </c>
      <c r="C497" s="317" t="s">
        <v>161</v>
      </c>
      <c r="D497" s="317" t="s">
        <v>909</v>
      </c>
      <c r="E497" s="318">
        <v>5700</v>
      </c>
      <c r="F497" s="319">
        <v>25616921</v>
      </c>
      <c r="G497" s="317" t="s">
        <v>1477</v>
      </c>
      <c r="H497" s="317" t="s">
        <v>1478</v>
      </c>
      <c r="I497" s="317" t="s">
        <v>479</v>
      </c>
      <c r="J497" s="317" t="s">
        <v>479</v>
      </c>
      <c r="K497" s="320">
        <v>6</v>
      </c>
      <c r="L497" s="320">
        <v>12</v>
      </c>
      <c r="M497" s="318">
        <v>68400</v>
      </c>
      <c r="N497" s="320">
        <v>1</v>
      </c>
      <c r="O497" s="320">
        <v>6</v>
      </c>
      <c r="P497" s="318">
        <v>34200</v>
      </c>
      <c r="Q497" s="308">
        <v>1</v>
      </c>
      <c r="R497" s="308">
        <v>12</v>
      </c>
    </row>
    <row r="498" spans="1:18" s="321" customFormat="1" ht="33.75" x14ac:dyDescent="0.25">
      <c r="A498" s="317" t="s">
        <v>471</v>
      </c>
      <c r="B498" s="317" t="s">
        <v>472</v>
      </c>
      <c r="C498" s="317" t="s">
        <v>161</v>
      </c>
      <c r="D498" s="317" t="s">
        <v>763</v>
      </c>
      <c r="E498" s="318">
        <v>3500</v>
      </c>
      <c r="F498" s="319">
        <v>44654441</v>
      </c>
      <c r="G498" s="317" t="s">
        <v>1479</v>
      </c>
      <c r="H498" s="317" t="s">
        <v>1480</v>
      </c>
      <c r="I498" s="317" t="s">
        <v>476</v>
      </c>
      <c r="J498" s="317" t="s">
        <v>476</v>
      </c>
      <c r="K498" s="320">
        <v>6</v>
      </c>
      <c r="L498" s="320">
        <v>12</v>
      </c>
      <c r="M498" s="318">
        <v>42000</v>
      </c>
      <c r="N498" s="320">
        <v>1</v>
      </c>
      <c r="O498" s="320">
        <v>6</v>
      </c>
      <c r="P498" s="318">
        <v>21000</v>
      </c>
      <c r="Q498" s="308">
        <v>1</v>
      </c>
      <c r="R498" s="308">
        <v>12</v>
      </c>
    </row>
    <row r="499" spans="1:18" s="321" customFormat="1" ht="22.5" x14ac:dyDescent="0.25">
      <c r="A499" s="317" t="s">
        <v>471</v>
      </c>
      <c r="B499" s="317" t="s">
        <v>472</v>
      </c>
      <c r="C499" s="317" t="s">
        <v>161</v>
      </c>
      <c r="D499" s="317" t="s">
        <v>1481</v>
      </c>
      <c r="E499" s="318">
        <v>4882.8100000000004</v>
      </c>
      <c r="F499" s="319">
        <v>40756060</v>
      </c>
      <c r="G499" s="317" t="s">
        <v>1482</v>
      </c>
      <c r="H499" s="317" t="s">
        <v>527</v>
      </c>
      <c r="I499" s="317" t="s">
        <v>479</v>
      </c>
      <c r="J499" s="317" t="s">
        <v>479</v>
      </c>
      <c r="K499" s="320">
        <v>6</v>
      </c>
      <c r="L499" s="320">
        <v>12</v>
      </c>
      <c r="M499" s="318">
        <v>58593.72</v>
      </c>
      <c r="N499" s="320">
        <v>1</v>
      </c>
      <c r="O499" s="320">
        <v>6</v>
      </c>
      <c r="P499" s="318">
        <v>29296.86</v>
      </c>
      <c r="Q499" s="308">
        <v>1</v>
      </c>
      <c r="R499" s="308">
        <v>12</v>
      </c>
    </row>
    <row r="500" spans="1:18" s="321" customFormat="1" ht="45" x14ac:dyDescent="0.25">
      <c r="A500" s="317" t="s">
        <v>471</v>
      </c>
      <c r="B500" s="317" t="s">
        <v>472</v>
      </c>
      <c r="C500" s="317" t="s">
        <v>161</v>
      </c>
      <c r="D500" s="317" t="s">
        <v>534</v>
      </c>
      <c r="E500" s="318">
        <v>2500</v>
      </c>
      <c r="F500" s="319">
        <v>41231882</v>
      </c>
      <c r="G500" s="317" t="s">
        <v>1483</v>
      </c>
      <c r="H500" s="317" t="s">
        <v>1484</v>
      </c>
      <c r="I500" s="317" t="s">
        <v>479</v>
      </c>
      <c r="J500" s="317" t="s">
        <v>479</v>
      </c>
      <c r="K500" s="320">
        <v>6</v>
      </c>
      <c r="L500" s="320">
        <v>12</v>
      </c>
      <c r="M500" s="318">
        <v>30000</v>
      </c>
      <c r="N500" s="320">
        <v>1</v>
      </c>
      <c r="O500" s="320">
        <v>6</v>
      </c>
      <c r="P500" s="318">
        <v>15000</v>
      </c>
      <c r="Q500" s="308">
        <v>1</v>
      </c>
      <c r="R500" s="308">
        <v>12</v>
      </c>
    </row>
    <row r="501" spans="1:18" s="321" customFormat="1" ht="22.5" x14ac:dyDescent="0.25">
      <c r="A501" s="317" t="s">
        <v>471</v>
      </c>
      <c r="B501" s="317" t="s">
        <v>472</v>
      </c>
      <c r="C501" s="317" t="s">
        <v>161</v>
      </c>
      <c r="D501" s="317" t="s">
        <v>542</v>
      </c>
      <c r="E501" s="318">
        <v>5000</v>
      </c>
      <c r="F501" s="319">
        <v>10365671</v>
      </c>
      <c r="G501" s="317" t="s">
        <v>1485</v>
      </c>
      <c r="H501" s="317" t="s">
        <v>555</v>
      </c>
      <c r="I501" s="317" t="s">
        <v>479</v>
      </c>
      <c r="J501" s="317" t="s">
        <v>479</v>
      </c>
      <c r="K501" s="320">
        <v>6</v>
      </c>
      <c r="L501" s="320">
        <v>12</v>
      </c>
      <c r="M501" s="318">
        <v>60000</v>
      </c>
      <c r="N501" s="320">
        <v>1</v>
      </c>
      <c r="O501" s="320">
        <v>6</v>
      </c>
      <c r="P501" s="318">
        <v>30000</v>
      </c>
      <c r="Q501" s="308">
        <v>1</v>
      </c>
      <c r="R501" s="308">
        <v>12</v>
      </c>
    </row>
    <row r="502" spans="1:18" s="321" customFormat="1" ht="22.5" x14ac:dyDescent="0.25">
      <c r="A502" s="317" t="s">
        <v>471</v>
      </c>
      <c r="B502" s="317" t="s">
        <v>472</v>
      </c>
      <c r="C502" s="317" t="s">
        <v>161</v>
      </c>
      <c r="D502" s="317" t="s">
        <v>1486</v>
      </c>
      <c r="E502" s="318">
        <v>3000</v>
      </c>
      <c r="F502" s="322" t="s">
        <v>1487</v>
      </c>
      <c r="G502" s="317" t="s">
        <v>1488</v>
      </c>
      <c r="H502" s="317" t="s">
        <v>475</v>
      </c>
      <c r="I502" s="317" t="s">
        <v>476</v>
      </c>
      <c r="J502" s="317" t="s">
        <v>476</v>
      </c>
      <c r="K502" s="320">
        <v>6</v>
      </c>
      <c r="L502" s="320">
        <v>12</v>
      </c>
      <c r="M502" s="318">
        <v>36000</v>
      </c>
      <c r="N502" s="320">
        <v>1</v>
      </c>
      <c r="O502" s="320">
        <v>6</v>
      </c>
      <c r="P502" s="318">
        <v>18000</v>
      </c>
      <c r="Q502" s="308">
        <v>1</v>
      </c>
      <c r="R502" s="308">
        <v>12</v>
      </c>
    </row>
    <row r="503" spans="1:18" s="321" customFormat="1" ht="22.5" x14ac:dyDescent="0.25">
      <c r="A503" s="317" t="s">
        <v>471</v>
      </c>
      <c r="B503" s="317" t="s">
        <v>472</v>
      </c>
      <c r="C503" s="317" t="s">
        <v>161</v>
      </c>
      <c r="D503" s="317" t="s">
        <v>534</v>
      </c>
      <c r="E503" s="318">
        <v>3500</v>
      </c>
      <c r="F503" s="319">
        <v>40828210</v>
      </c>
      <c r="G503" s="317" t="s">
        <v>1489</v>
      </c>
      <c r="H503" s="317" t="s">
        <v>637</v>
      </c>
      <c r="I503" s="317" t="s">
        <v>479</v>
      </c>
      <c r="J503" s="317" t="s">
        <v>479</v>
      </c>
      <c r="K503" s="320">
        <v>6</v>
      </c>
      <c r="L503" s="320">
        <v>12</v>
      </c>
      <c r="M503" s="318">
        <v>42000</v>
      </c>
      <c r="N503" s="320">
        <v>1</v>
      </c>
      <c r="O503" s="320">
        <v>6</v>
      </c>
      <c r="P503" s="318">
        <v>21000</v>
      </c>
      <c r="Q503" s="308">
        <v>1</v>
      </c>
      <c r="R503" s="308">
        <v>12</v>
      </c>
    </row>
    <row r="504" spans="1:18" s="321" customFormat="1" ht="22.5" x14ac:dyDescent="0.25">
      <c r="A504" s="317" t="s">
        <v>471</v>
      </c>
      <c r="B504" s="317" t="s">
        <v>472</v>
      </c>
      <c r="C504" s="317" t="s">
        <v>161</v>
      </c>
      <c r="D504" s="317" t="s">
        <v>593</v>
      </c>
      <c r="E504" s="318">
        <v>2800</v>
      </c>
      <c r="F504" s="322" t="s">
        <v>1490</v>
      </c>
      <c r="G504" s="317" t="s">
        <v>1491</v>
      </c>
      <c r="H504" s="317" t="s">
        <v>1492</v>
      </c>
      <c r="I504" s="317" t="s">
        <v>493</v>
      </c>
      <c r="J504" s="317" t="s">
        <v>493</v>
      </c>
      <c r="K504" s="320">
        <v>6</v>
      </c>
      <c r="L504" s="320">
        <v>12</v>
      </c>
      <c r="M504" s="318">
        <v>33600</v>
      </c>
      <c r="N504" s="320">
        <v>1</v>
      </c>
      <c r="O504" s="320">
        <v>6</v>
      </c>
      <c r="P504" s="318">
        <v>16800</v>
      </c>
      <c r="Q504" s="308">
        <v>1</v>
      </c>
      <c r="R504" s="308">
        <v>12</v>
      </c>
    </row>
    <row r="505" spans="1:18" s="321" customFormat="1" ht="22.5" x14ac:dyDescent="0.25">
      <c r="A505" s="317" t="s">
        <v>471</v>
      </c>
      <c r="B505" s="317" t="s">
        <v>472</v>
      </c>
      <c r="C505" s="317" t="s">
        <v>161</v>
      </c>
      <c r="D505" s="317" t="s">
        <v>617</v>
      </c>
      <c r="E505" s="318">
        <v>2400</v>
      </c>
      <c r="F505" s="335">
        <v>41411534</v>
      </c>
      <c r="G505" s="317" t="s">
        <v>1493</v>
      </c>
      <c r="H505" s="317" t="s">
        <v>492</v>
      </c>
      <c r="I505" s="317" t="s">
        <v>493</v>
      </c>
      <c r="J505" s="317" t="s">
        <v>493</v>
      </c>
      <c r="K505" s="320">
        <v>3</v>
      </c>
      <c r="L505" s="320">
        <v>5</v>
      </c>
      <c r="M505" s="318">
        <v>12000</v>
      </c>
      <c r="N505" s="320">
        <v>1</v>
      </c>
      <c r="O505" s="320">
        <v>6</v>
      </c>
      <c r="P505" s="318">
        <v>14400</v>
      </c>
      <c r="Q505" s="308">
        <v>1</v>
      </c>
      <c r="R505" s="308">
        <v>12</v>
      </c>
    </row>
    <row r="506" spans="1:18" s="321" customFormat="1" ht="22.5" x14ac:dyDescent="0.25">
      <c r="A506" s="317" t="s">
        <v>471</v>
      </c>
      <c r="B506" s="317" t="s">
        <v>504</v>
      </c>
      <c r="C506" s="317" t="s">
        <v>161</v>
      </c>
      <c r="D506" s="323" t="s">
        <v>1494</v>
      </c>
      <c r="E506" s="324">
        <v>6500</v>
      </c>
      <c r="F506" s="325">
        <v>47331311</v>
      </c>
      <c r="G506" s="320" t="s">
        <v>1495</v>
      </c>
      <c r="H506" s="323" t="s">
        <v>609</v>
      </c>
      <c r="I506" s="323" t="s">
        <v>525</v>
      </c>
      <c r="J506" s="323" t="s">
        <v>525</v>
      </c>
      <c r="K506" s="320">
        <v>1</v>
      </c>
      <c r="L506" s="320">
        <v>2</v>
      </c>
      <c r="M506" s="318">
        <f>+E506*L506</f>
        <v>13000</v>
      </c>
      <c r="N506" s="320">
        <v>1</v>
      </c>
      <c r="O506" s="320">
        <v>6</v>
      </c>
      <c r="P506" s="318">
        <f>+O506*E506</f>
        <v>39000</v>
      </c>
      <c r="Q506" s="308">
        <v>1</v>
      </c>
      <c r="R506" s="308">
        <v>12</v>
      </c>
    </row>
    <row r="507" spans="1:18" s="321" customFormat="1" ht="22.5" x14ac:dyDescent="0.25">
      <c r="A507" s="317" t="s">
        <v>471</v>
      </c>
      <c r="B507" s="317" t="s">
        <v>472</v>
      </c>
      <c r="C507" s="317" t="s">
        <v>161</v>
      </c>
      <c r="D507" s="317" t="s">
        <v>909</v>
      </c>
      <c r="E507" s="318">
        <v>6000</v>
      </c>
      <c r="F507" s="322" t="s">
        <v>1496</v>
      </c>
      <c r="G507" s="317" t="s">
        <v>1497</v>
      </c>
      <c r="H507" s="317" t="s">
        <v>1498</v>
      </c>
      <c r="I507" s="317" t="s">
        <v>479</v>
      </c>
      <c r="J507" s="317" t="s">
        <v>479</v>
      </c>
      <c r="K507" s="320">
        <v>6</v>
      </c>
      <c r="L507" s="320">
        <v>12</v>
      </c>
      <c r="M507" s="318">
        <v>72000</v>
      </c>
      <c r="N507" s="320">
        <v>1</v>
      </c>
      <c r="O507" s="320">
        <v>6</v>
      </c>
      <c r="P507" s="318">
        <v>36000</v>
      </c>
      <c r="Q507" s="308">
        <v>1</v>
      </c>
      <c r="R507" s="308">
        <v>12</v>
      </c>
    </row>
    <row r="508" spans="1:18" s="321" customFormat="1" ht="22.5" x14ac:dyDescent="0.25">
      <c r="A508" s="317" t="s">
        <v>471</v>
      </c>
      <c r="B508" s="317" t="s">
        <v>472</v>
      </c>
      <c r="C508" s="317" t="s">
        <v>161</v>
      </c>
      <c r="D508" s="317" t="s">
        <v>691</v>
      </c>
      <c r="E508" s="318">
        <v>1900</v>
      </c>
      <c r="F508" s="322" t="s">
        <v>1499</v>
      </c>
      <c r="G508" s="317" t="s">
        <v>1500</v>
      </c>
      <c r="H508" s="317" t="s">
        <v>398</v>
      </c>
      <c r="I508" s="317" t="s">
        <v>497</v>
      </c>
      <c r="J508" s="317" t="s">
        <v>497</v>
      </c>
      <c r="K508" s="320">
        <v>1</v>
      </c>
      <c r="L508" s="320">
        <v>1</v>
      </c>
      <c r="M508" s="318">
        <f>+L508*E508</f>
        <v>1900</v>
      </c>
      <c r="N508" s="320">
        <v>0</v>
      </c>
      <c r="O508" s="320">
        <v>0</v>
      </c>
      <c r="P508" s="318">
        <v>1900</v>
      </c>
      <c r="Q508" s="308">
        <v>1</v>
      </c>
      <c r="R508" s="308">
        <v>12</v>
      </c>
    </row>
    <row r="509" spans="1:18" s="321" customFormat="1" ht="22.5" x14ac:dyDescent="0.25">
      <c r="A509" s="317" t="s">
        <v>471</v>
      </c>
      <c r="B509" s="317" t="s">
        <v>472</v>
      </c>
      <c r="C509" s="317" t="s">
        <v>161</v>
      </c>
      <c r="D509" s="317" t="s">
        <v>691</v>
      </c>
      <c r="E509" s="318">
        <v>2200</v>
      </c>
      <c r="F509" s="322" t="s">
        <v>1499</v>
      </c>
      <c r="G509" s="317" t="s">
        <v>1500</v>
      </c>
      <c r="H509" s="317" t="s">
        <v>398</v>
      </c>
      <c r="I509" s="317" t="s">
        <v>497</v>
      </c>
      <c r="J509" s="317" t="s">
        <v>497</v>
      </c>
      <c r="K509" s="320">
        <v>1</v>
      </c>
      <c r="L509" s="320">
        <v>11</v>
      </c>
      <c r="M509" s="318">
        <f>+L509*E509</f>
        <v>24200</v>
      </c>
      <c r="N509" s="320">
        <v>1</v>
      </c>
      <c r="O509" s="320">
        <v>6</v>
      </c>
      <c r="P509" s="318">
        <f>+O509*E509</f>
        <v>13200</v>
      </c>
      <c r="Q509" s="308">
        <v>1</v>
      </c>
      <c r="R509" s="308">
        <v>12</v>
      </c>
    </row>
    <row r="510" spans="1:18" s="321" customFormat="1" ht="22.5" x14ac:dyDescent="0.25">
      <c r="A510" s="317" t="s">
        <v>471</v>
      </c>
      <c r="B510" s="317" t="s">
        <v>472</v>
      </c>
      <c r="C510" s="317" t="s">
        <v>161</v>
      </c>
      <c r="D510" s="317" t="s">
        <v>1501</v>
      </c>
      <c r="E510" s="318">
        <v>2500</v>
      </c>
      <c r="F510" s="319">
        <v>75742397</v>
      </c>
      <c r="G510" s="317" t="s">
        <v>1502</v>
      </c>
      <c r="H510" s="317" t="s">
        <v>398</v>
      </c>
      <c r="I510" s="317" t="s">
        <v>479</v>
      </c>
      <c r="J510" s="317" t="s">
        <v>479</v>
      </c>
      <c r="K510" s="320">
        <v>1</v>
      </c>
      <c r="L510" s="320">
        <v>3</v>
      </c>
      <c r="M510" s="318">
        <v>7500</v>
      </c>
      <c r="N510" s="320">
        <v>0</v>
      </c>
      <c r="O510" s="320">
        <v>0</v>
      </c>
      <c r="P510" s="318">
        <v>0</v>
      </c>
      <c r="Q510" s="308">
        <v>0</v>
      </c>
      <c r="R510" s="308">
        <v>0</v>
      </c>
    </row>
    <row r="511" spans="1:18" s="321" customFormat="1" ht="22.5" x14ac:dyDescent="0.25">
      <c r="A511" s="317" t="s">
        <v>471</v>
      </c>
      <c r="B511" s="317" t="s">
        <v>472</v>
      </c>
      <c r="C511" s="317" t="s">
        <v>161</v>
      </c>
      <c r="D511" s="317" t="s">
        <v>1503</v>
      </c>
      <c r="E511" s="318">
        <v>4882.8100000000004</v>
      </c>
      <c r="F511" s="319">
        <v>70005323</v>
      </c>
      <c r="G511" s="317" t="s">
        <v>1504</v>
      </c>
      <c r="H511" s="317" t="s">
        <v>1505</v>
      </c>
      <c r="I511" s="317" t="s">
        <v>476</v>
      </c>
      <c r="J511" s="317" t="s">
        <v>476</v>
      </c>
      <c r="K511" s="320">
        <v>6</v>
      </c>
      <c r="L511" s="320">
        <v>12</v>
      </c>
      <c r="M511" s="318">
        <v>58593.72</v>
      </c>
      <c r="N511" s="320">
        <v>1</v>
      </c>
      <c r="O511" s="320">
        <v>6</v>
      </c>
      <c r="P511" s="318">
        <v>29296.86</v>
      </c>
      <c r="Q511" s="308">
        <v>1</v>
      </c>
      <c r="R511" s="308">
        <v>12</v>
      </c>
    </row>
    <row r="512" spans="1:18" s="321" customFormat="1" ht="22.5" x14ac:dyDescent="0.25">
      <c r="A512" s="317" t="s">
        <v>471</v>
      </c>
      <c r="B512" s="317" t="s">
        <v>504</v>
      </c>
      <c r="C512" s="317" t="s">
        <v>161</v>
      </c>
      <c r="D512" s="323" t="s">
        <v>505</v>
      </c>
      <c r="E512" s="324">
        <v>2000</v>
      </c>
      <c r="F512" s="325">
        <v>40811364</v>
      </c>
      <c r="G512" s="320" t="s">
        <v>1506</v>
      </c>
      <c r="H512" s="323" t="s">
        <v>609</v>
      </c>
      <c r="I512" s="323" t="s">
        <v>610</v>
      </c>
      <c r="J512" s="323" t="s">
        <v>610</v>
      </c>
      <c r="K512" s="320">
        <v>1</v>
      </c>
      <c r="L512" s="320">
        <v>2</v>
      </c>
      <c r="M512" s="318">
        <f>+E512*L512</f>
        <v>4000</v>
      </c>
      <c r="N512" s="320">
        <v>1</v>
      </c>
      <c r="O512" s="320">
        <v>6</v>
      </c>
      <c r="P512" s="318">
        <f>+O512*E512</f>
        <v>12000</v>
      </c>
      <c r="Q512" s="308">
        <v>1</v>
      </c>
      <c r="R512" s="308">
        <v>12</v>
      </c>
    </row>
    <row r="513" spans="1:18" s="321" customFormat="1" ht="22.5" x14ac:dyDescent="0.25">
      <c r="A513" s="317" t="s">
        <v>471</v>
      </c>
      <c r="B513" s="317" t="s">
        <v>472</v>
      </c>
      <c r="C513" s="317" t="s">
        <v>161</v>
      </c>
      <c r="D513" s="317" t="s">
        <v>1507</v>
      </c>
      <c r="E513" s="318">
        <v>2700</v>
      </c>
      <c r="F513" s="319">
        <v>40811364</v>
      </c>
      <c r="G513" s="317" t="s">
        <v>1506</v>
      </c>
      <c r="H513" s="317" t="s">
        <v>718</v>
      </c>
      <c r="I513" s="317" t="s">
        <v>479</v>
      </c>
      <c r="J513" s="317" t="s">
        <v>479</v>
      </c>
      <c r="K513" s="320">
        <v>6</v>
      </c>
      <c r="L513" s="320">
        <v>12</v>
      </c>
      <c r="M513" s="318">
        <v>32400</v>
      </c>
      <c r="N513" s="320">
        <v>0</v>
      </c>
      <c r="O513" s="320">
        <v>0</v>
      </c>
      <c r="P513" s="318">
        <v>0</v>
      </c>
      <c r="Q513" s="308">
        <v>0</v>
      </c>
      <c r="R513" s="308">
        <v>0</v>
      </c>
    </row>
    <row r="514" spans="1:18" s="321" customFormat="1" ht="22.5" x14ac:dyDescent="0.25">
      <c r="A514" s="317" t="s">
        <v>471</v>
      </c>
      <c r="B514" s="317" t="s">
        <v>472</v>
      </c>
      <c r="C514" s="317" t="s">
        <v>161</v>
      </c>
      <c r="D514" s="317" t="s">
        <v>691</v>
      </c>
      <c r="E514" s="318">
        <v>2800</v>
      </c>
      <c r="F514" s="322" t="s">
        <v>1508</v>
      </c>
      <c r="G514" s="317" t="s">
        <v>1509</v>
      </c>
      <c r="H514" s="317" t="s">
        <v>492</v>
      </c>
      <c r="I514" s="317" t="s">
        <v>493</v>
      </c>
      <c r="J514" s="317" t="s">
        <v>493</v>
      </c>
      <c r="K514" s="320">
        <v>1</v>
      </c>
      <c r="L514" s="320">
        <v>6</v>
      </c>
      <c r="M514" s="318">
        <v>16800</v>
      </c>
      <c r="N514" s="320">
        <v>0</v>
      </c>
      <c r="O514" s="320">
        <v>0</v>
      </c>
      <c r="P514" s="318">
        <v>0</v>
      </c>
      <c r="Q514" s="308">
        <v>0</v>
      </c>
      <c r="R514" s="308">
        <v>0</v>
      </c>
    </row>
    <row r="515" spans="1:18" s="321" customFormat="1" ht="33.75" x14ac:dyDescent="0.25">
      <c r="A515" s="317" t="s">
        <v>471</v>
      </c>
      <c r="B515" s="317" t="s">
        <v>472</v>
      </c>
      <c r="C515" s="317" t="s">
        <v>161</v>
      </c>
      <c r="D515" s="317" t="s">
        <v>1510</v>
      </c>
      <c r="E515" s="318">
        <v>13000</v>
      </c>
      <c r="F515" s="322" t="s">
        <v>1511</v>
      </c>
      <c r="G515" s="317" t="s">
        <v>1512</v>
      </c>
      <c r="H515" s="317" t="s">
        <v>392</v>
      </c>
      <c r="I515" s="317" t="s">
        <v>516</v>
      </c>
      <c r="J515" s="317" t="s">
        <v>516</v>
      </c>
      <c r="K515" s="320">
        <v>6</v>
      </c>
      <c r="L515" s="320">
        <v>12</v>
      </c>
      <c r="M515" s="318">
        <v>156000</v>
      </c>
      <c r="N515" s="320">
        <v>1</v>
      </c>
      <c r="O515" s="320">
        <v>6</v>
      </c>
      <c r="P515" s="318">
        <v>78000</v>
      </c>
      <c r="Q515" s="308">
        <v>1</v>
      </c>
      <c r="R515" s="308">
        <v>12</v>
      </c>
    </row>
    <row r="516" spans="1:18" s="321" customFormat="1" ht="22.5" x14ac:dyDescent="0.25">
      <c r="A516" s="317" t="s">
        <v>471</v>
      </c>
      <c r="B516" s="317" t="s">
        <v>472</v>
      </c>
      <c r="C516" s="317" t="s">
        <v>161</v>
      </c>
      <c r="D516" s="317" t="s">
        <v>1513</v>
      </c>
      <c r="E516" s="318">
        <v>7000</v>
      </c>
      <c r="F516" s="322" t="s">
        <v>1514</v>
      </c>
      <c r="G516" s="317" t="s">
        <v>1515</v>
      </c>
      <c r="H516" s="317" t="s">
        <v>392</v>
      </c>
      <c r="I516" s="317" t="s">
        <v>479</v>
      </c>
      <c r="J516" s="317" t="s">
        <v>479</v>
      </c>
      <c r="K516" s="320">
        <v>6</v>
      </c>
      <c r="L516" s="320">
        <v>12</v>
      </c>
      <c r="M516" s="318">
        <v>84000</v>
      </c>
      <c r="N516" s="320">
        <v>1</v>
      </c>
      <c r="O516" s="320">
        <v>6</v>
      </c>
      <c r="P516" s="318">
        <v>42000</v>
      </c>
      <c r="Q516" s="308">
        <v>1</v>
      </c>
      <c r="R516" s="308">
        <v>12</v>
      </c>
    </row>
    <row r="517" spans="1:18" s="321" customFormat="1" ht="22.5" x14ac:dyDescent="0.25">
      <c r="A517" s="317" t="s">
        <v>471</v>
      </c>
      <c r="B517" s="317" t="s">
        <v>472</v>
      </c>
      <c r="C517" s="317" t="s">
        <v>161</v>
      </c>
      <c r="D517" s="317" t="s">
        <v>619</v>
      </c>
      <c r="E517" s="318">
        <v>4300</v>
      </c>
      <c r="F517" s="319">
        <v>41822173</v>
      </c>
      <c r="G517" s="317" t="s">
        <v>1516</v>
      </c>
      <c r="H517" s="317" t="s">
        <v>486</v>
      </c>
      <c r="I517" s="317" t="s">
        <v>479</v>
      </c>
      <c r="J517" s="317" t="s">
        <v>479</v>
      </c>
      <c r="K517" s="320">
        <v>6</v>
      </c>
      <c r="L517" s="320">
        <v>12</v>
      </c>
      <c r="M517" s="318">
        <v>51600</v>
      </c>
      <c r="N517" s="320">
        <v>1</v>
      </c>
      <c r="O517" s="320">
        <v>6</v>
      </c>
      <c r="P517" s="318">
        <v>25800</v>
      </c>
      <c r="Q517" s="308">
        <v>1</v>
      </c>
      <c r="R517" s="308">
        <v>12</v>
      </c>
    </row>
    <row r="518" spans="1:18" s="321" customFormat="1" ht="22.5" x14ac:dyDescent="0.25">
      <c r="A518" s="317" t="s">
        <v>471</v>
      </c>
      <c r="B518" s="317" t="s">
        <v>472</v>
      </c>
      <c r="C518" s="317" t="s">
        <v>161</v>
      </c>
      <c r="D518" s="317" t="s">
        <v>544</v>
      </c>
      <c r="E518" s="318">
        <v>6300</v>
      </c>
      <c r="F518" s="326">
        <v>10142311</v>
      </c>
      <c r="G518" s="317" t="s">
        <v>1517</v>
      </c>
      <c r="H518" s="317" t="s">
        <v>392</v>
      </c>
      <c r="I518" s="317" t="s">
        <v>479</v>
      </c>
      <c r="J518" s="317" t="s">
        <v>479</v>
      </c>
      <c r="K518" s="320">
        <v>6</v>
      </c>
      <c r="L518" s="320">
        <v>12</v>
      </c>
      <c r="M518" s="318">
        <v>75600</v>
      </c>
      <c r="N518" s="320">
        <v>1</v>
      </c>
      <c r="O518" s="320">
        <v>6</v>
      </c>
      <c r="P518" s="318">
        <v>37800</v>
      </c>
      <c r="Q518" s="308">
        <v>1</v>
      </c>
      <c r="R518" s="308">
        <v>12</v>
      </c>
    </row>
    <row r="519" spans="1:18" s="321" customFormat="1" ht="22.5" x14ac:dyDescent="0.25">
      <c r="A519" s="317" t="s">
        <v>471</v>
      </c>
      <c r="B519" s="317" t="s">
        <v>472</v>
      </c>
      <c r="C519" s="317" t="s">
        <v>161</v>
      </c>
      <c r="D519" s="317" t="s">
        <v>773</v>
      </c>
      <c r="E519" s="318">
        <v>5500</v>
      </c>
      <c r="F519" s="319">
        <v>41938443</v>
      </c>
      <c r="G519" s="317" t="s">
        <v>1518</v>
      </c>
      <c r="H519" s="317" t="s">
        <v>1519</v>
      </c>
      <c r="I519" s="317" t="s">
        <v>479</v>
      </c>
      <c r="J519" s="317" t="s">
        <v>479</v>
      </c>
      <c r="K519" s="320">
        <v>6</v>
      </c>
      <c r="L519" s="320">
        <v>12</v>
      </c>
      <c r="M519" s="318">
        <v>66000</v>
      </c>
      <c r="N519" s="320">
        <v>1</v>
      </c>
      <c r="O519" s="320">
        <v>6</v>
      </c>
      <c r="P519" s="318">
        <v>33000</v>
      </c>
      <c r="Q519" s="308">
        <v>1</v>
      </c>
      <c r="R519" s="308">
        <v>12</v>
      </c>
    </row>
    <row r="520" spans="1:18" s="321" customFormat="1" ht="22.5" x14ac:dyDescent="0.25">
      <c r="A520" s="317" t="s">
        <v>471</v>
      </c>
      <c r="B520" s="317" t="s">
        <v>472</v>
      </c>
      <c r="C520" s="317" t="s">
        <v>161</v>
      </c>
      <c r="D520" s="317" t="s">
        <v>617</v>
      </c>
      <c r="E520" s="318">
        <v>2400</v>
      </c>
      <c r="F520" s="322" t="s">
        <v>1520</v>
      </c>
      <c r="G520" s="317" t="s">
        <v>1521</v>
      </c>
      <c r="H520" s="317" t="s">
        <v>492</v>
      </c>
      <c r="I520" s="317" t="s">
        <v>493</v>
      </c>
      <c r="J520" s="317" t="s">
        <v>493</v>
      </c>
      <c r="K520" s="320">
        <v>6</v>
      </c>
      <c r="L520" s="320">
        <v>12</v>
      </c>
      <c r="M520" s="318">
        <v>28800</v>
      </c>
      <c r="N520" s="320">
        <v>1</v>
      </c>
      <c r="O520" s="320">
        <v>6</v>
      </c>
      <c r="P520" s="318">
        <v>14400</v>
      </c>
      <c r="Q520" s="308">
        <v>1</v>
      </c>
      <c r="R520" s="308">
        <v>12</v>
      </c>
    </row>
    <row r="521" spans="1:18" s="321" customFormat="1" ht="33.75" x14ac:dyDescent="0.25">
      <c r="A521" s="317" t="s">
        <v>471</v>
      </c>
      <c r="B521" s="317" t="s">
        <v>472</v>
      </c>
      <c r="C521" s="317" t="s">
        <v>161</v>
      </c>
      <c r="D521" s="317" t="s">
        <v>1522</v>
      </c>
      <c r="E521" s="318">
        <v>3000</v>
      </c>
      <c r="F521" s="319">
        <v>40638507</v>
      </c>
      <c r="G521" s="317" t="s">
        <v>1523</v>
      </c>
      <c r="H521" s="317" t="s">
        <v>1524</v>
      </c>
      <c r="I521" s="317" t="s">
        <v>476</v>
      </c>
      <c r="J521" s="317" t="s">
        <v>476</v>
      </c>
      <c r="K521" s="320">
        <v>6</v>
      </c>
      <c r="L521" s="320">
        <v>12</v>
      </c>
      <c r="M521" s="318">
        <v>36000</v>
      </c>
      <c r="N521" s="320">
        <v>1</v>
      </c>
      <c r="O521" s="320">
        <v>6</v>
      </c>
      <c r="P521" s="318">
        <v>18000</v>
      </c>
      <c r="Q521" s="308">
        <v>1</v>
      </c>
      <c r="R521" s="308">
        <v>12</v>
      </c>
    </row>
    <row r="522" spans="1:18" s="321" customFormat="1" ht="22.5" x14ac:dyDescent="0.25">
      <c r="A522" s="317" t="s">
        <v>471</v>
      </c>
      <c r="B522" s="317" t="s">
        <v>472</v>
      </c>
      <c r="C522" s="317" t="s">
        <v>161</v>
      </c>
      <c r="D522" s="317" t="s">
        <v>579</v>
      </c>
      <c r="E522" s="318">
        <v>6250</v>
      </c>
      <c r="F522" s="322" t="s">
        <v>1525</v>
      </c>
      <c r="G522" s="317" t="s">
        <v>1526</v>
      </c>
      <c r="H522" s="317" t="s">
        <v>503</v>
      </c>
      <c r="I522" s="317" t="s">
        <v>479</v>
      </c>
      <c r="J522" s="317" t="s">
        <v>479</v>
      </c>
      <c r="K522" s="320">
        <v>6</v>
      </c>
      <c r="L522" s="320">
        <v>12</v>
      </c>
      <c r="M522" s="318">
        <v>75000</v>
      </c>
      <c r="N522" s="320">
        <v>1</v>
      </c>
      <c r="O522" s="320">
        <v>6</v>
      </c>
      <c r="P522" s="318">
        <v>37500</v>
      </c>
      <c r="Q522" s="308">
        <v>1</v>
      </c>
      <c r="R522" s="308">
        <v>12</v>
      </c>
    </row>
    <row r="523" spans="1:18" s="321" customFormat="1" ht="22.5" x14ac:dyDescent="0.25">
      <c r="A523" s="317" t="s">
        <v>471</v>
      </c>
      <c r="B523" s="317" t="s">
        <v>472</v>
      </c>
      <c r="C523" s="317" t="s">
        <v>161</v>
      </c>
      <c r="D523" s="337" t="s">
        <v>419</v>
      </c>
      <c r="E523" s="318">
        <v>15600</v>
      </c>
      <c r="F523" s="322" t="s">
        <v>464</v>
      </c>
      <c r="G523" s="337" t="s">
        <v>1527</v>
      </c>
      <c r="H523" s="317" t="s">
        <v>500</v>
      </c>
      <c r="I523" s="317" t="s">
        <v>479</v>
      </c>
      <c r="J523" s="317" t="s">
        <v>479</v>
      </c>
      <c r="K523" s="320">
        <v>0</v>
      </c>
      <c r="L523" s="320">
        <v>0</v>
      </c>
      <c r="M523" s="318">
        <v>0</v>
      </c>
      <c r="N523" s="320">
        <v>1</v>
      </c>
      <c r="O523" s="320">
        <v>1</v>
      </c>
      <c r="P523" s="318">
        <v>15600</v>
      </c>
      <c r="Q523" s="308">
        <v>1</v>
      </c>
      <c r="R523" s="308">
        <v>12</v>
      </c>
    </row>
    <row r="524" spans="1:18" s="321" customFormat="1" ht="22.5" x14ac:dyDescent="0.25">
      <c r="A524" s="317" t="s">
        <v>471</v>
      </c>
      <c r="B524" s="317" t="s">
        <v>472</v>
      </c>
      <c r="C524" s="317" t="s">
        <v>161</v>
      </c>
      <c r="D524" s="317" t="s">
        <v>691</v>
      </c>
      <c r="E524" s="318">
        <v>2800</v>
      </c>
      <c r="F524" s="322" t="s">
        <v>1528</v>
      </c>
      <c r="G524" s="317" t="s">
        <v>1529</v>
      </c>
      <c r="H524" s="317" t="s">
        <v>492</v>
      </c>
      <c r="I524" s="317" t="s">
        <v>493</v>
      </c>
      <c r="J524" s="317" t="s">
        <v>493</v>
      </c>
      <c r="K524" s="320">
        <v>6</v>
      </c>
      <c r="L524" s="320">
        <v>12</v>
      </c>
      <c r="M524" s="318">
        <v>33600</v>
      </c>
      <c r="N524" s="320">
        <v>1</v>
      </c>
      <c r="O524" s="320">
        <v>6</v>
      </c>
      <c r="P524" s="318">
        <v>16800</v>
      </c>
      <c r="Q524" s="308">
        <v>1</v>
      </c>
      <c r="R524" s="308">
        <v>12</v>
      </c>
    </row>
    <row r="525" spans="1:18" s="321" customFormat="1" ht="22.5" x14ac:dyDescent="0.25">
      <c r="A525" s="317" t="s">
        <v>471</v>
      </c>
      <c r="B525" s="317" t="s">
        <v>472</v>
      </c>
      <c r="C525" s="317" t="s">
        <v>161</v>
      </c>
      <c r="D525" s="317" t="s">
        <v>1530</v>
      </c>
      <c r="E525" s="318">
        <v>5000</v>
      </c>
      <c r="F525" s="322" t="s">
        <v>1531</v>
      </c>
      <c r="G525" s="317" t="s">
        <v>1532</v>
      </c>
      <c r="H525" s="317" t="s">
        <v>1533</v>
      </c>
      <c r="I525" s="317" t="s">
        <v>479</v>
      </c>
      <c r="J525" s="317" t="s">
        <v>479</v>
      </c>
      <c r="K525" s="320">
        <v>6</v>
      </c>
      <c r="L525" s="320">
        <v>12</v>
      </c>
      <c r="M525" s="318">
        <v>60000</v>
      </c>
      <c r="N525" s="320">
        <v>1</v>
      </c>
      <c r="O525" s="320">
        <v>6</v>
      </c>
      <c r="P525" s="318">
        <v>30000</v>
      </c>
      <c r="Q525" s="308">
        <v>1</v>
      </c>
      <c r="R525" s="308">
        <v>12</v>
      </c>
    </row>
    <row r="526" spans="1:18" s="321" customFormat="1" ht="22.5" x14ac:dyDescent="0.25">
      <c r="A526" s="317" t="s">
        <v>471</v>
      </c>
      <c r="B526" s="317" t="s">
        <v>472</v>
      </c>
      <c r="C526" s="317" t="s">
        <v>161</v>
      </c>
      <c r="D526" s="317" t="s">
        <v>926</v>
      </c>
      <c r="E526" s="318">
        <v>4300</v>
      </c>
      <c r="F526" s="319">
        <v>40748396</v>
      </c>
      <c r="G526" s="317" t="s">
        <v>1534</v>
      </c>
      <c r="H526" s="317" t="s">
        <v>475</v>
      </c>
      <c r="I526" s="317" t="s">
        <v>497</v>
      </c>
      <c r="J526" s="317" t="s">
        <v>497</v>
      </c>
      <c r="K526" s="320">
        <v>6</v>
      </c>
      <c r="L526" s="320">
        <v>12</v>
      </c>
      <c r="M526" s="318">
        <v>51600</v>
      </c>
      <c r="N526" s="320">
        <v>1</v>
      </c>
      <c r="O526" s="320">
        <v>6</v>
      </c>
      <c r="P526" s="318">
        <v>25800</v>
      </c>
      <c r="Q526" s="308">
        <v>1</v>
      </c>
      <c r="R526" s="308">
        <v>12</v>
      </c>
    </row>
    <row r="527" spans="1:18" s="321" customFormat="1" ht="22.5" x14ac:dyDescent="0.25">
      <c r="A527" s="317" t="s">
        <v>471</v>
      </c>
      <c r="B527" s="317" t="s">
        <v>472</v>
      </c>
      <c r="C527" s="317" t="s">
        <v>161</v>
      </c>
      <c r="D527" s="317" t="s">
        <v>1016</v>
      </c>
      <c r="E527" s="318">
        <v>5900</v>
      </c>
      <c r="F527" s="322" t="s">
        <v>1535</v>
      </c>
      <c r="G527" s="317" t="s">
        <v>1536</v>
      </c>
      <c r="H527" s="317" t="s">
        <v>1338</v>
      </c>
      <c r="I527" s="317" t="s">
        <v>476</v>
      </c>
      <c r="J527" s="317" t="s">
        <v>476</v>
      </c>
      <c r="K527" s="320">
        <v>6</v>
      </c>
      <c r="L527" s="320">
        <v>12</v>
      </c>
      <c r="M527" s="318">
        <v>70800</v>
      </c>
      <c r="N527" s="320">
        <v>1</v>
      </c>
      <c r="O527" s="320">
        <v>6</v>
      </c>
      <c r="P527" s="318">
        <v>35400</v>
      </c>
      <c r="Q527" s="308">
        <v>1</v>
      </c>
      <c r="R527" s="308">
        <v>12</v>
      </c>
    </row>
    <row r="528" spans="1:18" s="321" customFormat="1" ht="33.75" x14ac:dyDescent="0.25">
      <c r="A528" s="317" t="s">
        <v>471</v>
      </c>
      <c r="B528" s="317" t="s">
        <v>472</v>
      </c>
      <c r="C528" s="317" t="s">
        <v>161</v>
      </c>
      <c r="D528" s="317" t="s">
        <v>1537</v>
      </c>
      <c r="E528" s="318">
        <v>3100</v>
      </c>
      <c r="F528" s="338" t="s">
        <v>1538</v>
      </c>
      <c r="G528" s="317" t="s">
        <v>1539</v>
      </c>
      <c r="H528" s="317"/>
      <c r="I528" s="317" t="s">
        <v>476</v>
      </c>
      <c r="J528" s="317" t="s">
        <v>476</v>
      </c>
      <c r="K528" s="320">
        <v>1</v>
      </c>
      <c r="L528" s="320">
        <v>3</v>
      </c>
      <c r="M528" s="318">
        <v>9300</v>
      </c>
      <c r="N528" s="320">
        <v>1</v>
      </c>
      <c r="O528" s="320">
        <v>6</v>
      </c>
      <c r="P528" s="318">
        <v>18600</v>
      </c>
      <c r="Q528" s="308">
        <v>1</v>
      </c>
      <c r="R528" s="308">
        <v>12</v>
      </c>
    </row>
    <row r="529" spans="1:18" s="321" customFormat="1" ht="22.5" x14ac:dyDescent="0.25">
      <c r="A529" s="317" t="s">
        <v>471</v>
      </c>
      <c r="B529" s="317" t="s">
        <v>472</v>
      </c>
      <c r="C529" s="317" t="s">
        <v>161</v>
      </c>
      <c r="D529" s="317" t="s">
        <v>1204</v>
      </c>
      <c r="E529" s="318">
        <v>2500</v>
      </c>
      <c r="F529" s="319">
        <v>47604578</v>
      </c>
      <c r="G529" s="317" t="s">
        <v>1540</v>
      </c>
      <c r="H529" s="317" t="s">
        <v>1051</v>
      </c>
      <c r="I529" s="317" t="s">
        <v>476</v>
      </c>
      <c r="J529" s="317" t="s">
        <v>476</v>
      </c>
      <c r="K529" s="320">
        <v>6</v>
      </c>
      <c r="L529" s="320">
        <v>12</v>
      </c>
      <c r="M529" s="318">
        <v>30000</v>
      </c>
      <c r="N529" s="320">
        <v>1</v>
      </c>
      <c r="O529" s="320">
        <v>6</v>
      </c>
      <c r="P529" s="318">
        <v>15000</v>
      </c>
      <c r="Q529" s="308">
        <v>1</v>
      </c>
      <c r="R529" s="308">
        <v>12</v>
      </c>
    </row>
    <row r="530" spans="1:18" s="321" customFormat="1" ht="22.5" x14ac:dyDescent="0.25">
      <c r="A530" s="317" t="s">
        <v>471</v>
      </c>
      <c r="B530" s="317" t="s">
        <v>472</v>
      </c>
      <c r="C530" s="317" t="s">
        <v>161</v>
      </c>
      <c r="D530" s="323" t="s">
        <v>1541</v>
      </c>
      <c r="E530" s="318">
        <v>3000</v>
      </c>
      <c r="F530" s="323">
        <v>10305924</v>
      </c>
      <c r="G530" s="317" t="s">
        <v>1542</v>
      </c>
      <c r="H530" s="331" t="s">
        <v>492</v>
      </c>
      <c r="I530" s="331" t="s">
        <v>493</v>
      </c>
      <c r="J530" s="331" t="s">
        <v>493</v>
      </c>
      <c r="K530" s="320">
        <v>0</v>
      </c>
      <c r="L530" s="320">
        <v>0</v>
      </c>
      <c r="M530" s="318">
        <v>0</v>
      </c>
      <c r="N530" s="320">
        <v>1</v>
      </c>
      <c r="O530" s="320">
        <v>3</v>
      </c>
      <c r="P530" s="318">
        <f>+O530*E530</f>
        <v>9000</v>
      </c>
      <c r="Q530" s="308">
        <v>1</v>
      </c>
      <c r="R530" s="308">
        <v>12</v>
      </c>
    </row>
    <row r="531" spans="1:18" s="321" customFormat="1" ht="22.5" x14ac:dyDescent="0.25">
      <c r="A531" s="317" t="s">
        <v>471</v>
      </c>
      <c r="B531" s="317" t="s">
        <v>472</v>
      </c>
      <c r="C531" s="317" t="s">
        <v>161</v>
      </c>
      <c r="D531" s="317" t="s">
        <v>477</v>
      </c>
      <c r="E531" s="318">
        <v>6500</v>
      </c>
      <c r="F531" s="319">
        <v>45824064</v>
      </c>
      <c r="G531" s="317" t="s">
        <v>1543</v>
      </c>
      <c r="H531" s="317" t="s">
        <v>392</v>
      </c>
      <c r="I531" s="317" t="s">
        <v>479</v>
      </c>
      <c r="J531" s="317" t="s">
        <v>479</v>
      </c>
      <c r="K531" s="320">
        <v>6</v>
      </c>
      <c r="L531" s="320">
        <v>12</v>
      </c>
      <c r="M531" s="318">
        <v>78000</v>
      </c>
      <c r="N531" s="320">
        <v>1</v>
      </c>
      <c r="O531" s="320">
        <v>6</v>
      </c>
      <c r="P531" s="318">
        <v>39000</v>
      </c>
      <c r="Q531" s="308">
        <v>1</v>
      </c>
      <c r="R531" s="308">
        <v>12</v>
      </c>
    </row>
    <row r="532" spans="1:18" s="321" customFormat="1" ht="22.5" x14ac:dyDescent="0.25">
      <c r="A532" s="317" t="s">
        <v>471</v>
      </c>
      <c r="B532" s="317" t="s">
        <v>472</v>
      </c>
      <c r="C532" s="317" t="s">
        <v>161</v>
      </c>
      <c r="D532" s="317" t="s">
        <v>1544</v>
      </c>
      <c r="E532" s="318">
        <v>12000</v>
      </c>
      <c r="F532" s="322" t="s">
        <v>1545</v>
      </c>
      <c r="G532" s="317" t="s">
        <v>1546</v>
      </c>
      <c r="H532" s="317" t="s">
        <v>392</v>
      </c>
      <c r="I532" s="317" t="s">
        <v>516</v>
      </c>
      <c r="J532" s="317" t="s">
        <v>516</v>
      </c>
      <c r="K532" s="320">
        <v>6</v>
      </c>
      <c r="L532" s="320">
        <v>12</v>
      </c>
      <c r="M532" s="318">
        <v>144000</v>
      </c>
      <c r="N532" s="320">
        <v>1</v>
      </c>
      <c r="O532" s="320">
        <v>6</v>
      </c>
      <c r="P532" s="318">
        <v>72000</v>
      </c>
      <c r="Q532" s="308">
        <v>1</v>
      </c>
      <c r="R532" s="308">
        <v>12</v>
      </c>
    </row>
    <row r="533" spans="1:18" s="321" customFormat="1" ht="22.5" x14ac:dyDescent="0.25">
      <c r="A533" s="317" t="s">
        <v>471</v>
      </c>
      <c r="B533" s="317" t="s">
        <v>472</v>
      </c>
      <c r="C533" s="317" t="s">
        <v>161</v>
      </c>
      <c r="D533" s="317" t="s">
        <v>820</v>
      </c>
      <c r="E533" s="318">
        <v>3100</v>
      </c>
      <c r="F533" s="322" t="s">
        <v>1547</v>
      </c>
      <c r="G533" s="317" t="s">
        <v>1548</v>
      </c>
      <c r="H533" s="317" t="s">
        <v>1549</v>
      </c>
      <c r="I533" s="317" t="s">
        <v>497</v>
      </c>
      <c r="J533" s="317" t="s">
        <v>497</v>
      </c>
      <c r="K533" s="320">
        <v>6</v>
      </c>
      <c r="L533" s="320">
        <v>12</v>
      </c>
      <c r="M533" s="318">
        <v>37200</v>
      </c>
      <c r="N533" s="320">
        <v>1</v>
      </c>
      <c r="O533" s="320">
        <v>6</v>
      </c>
      <c r="P533" s="318">
        <v>18600</v>
      </c>
      <c r="Q533" s="308">
        <v>1</v>
      </c>
      <c r="R533" s="308">
        <v>12</v>
      </c>
    </row>
    <row r="534" spans="1:18" s="321" customFormat="1" ht="22.5" x14ac:dyDescent="0.25">
      <c r="A534" s="317" t="s">
        <v>471</v>
      </c>
      <c r="B534" s="317" t="s">
        <v>472</v>
      </c>
      <c r="C534" s="317" t="s">
        <v>161</v>
      </c>
      <c r="D534" s="317" t="s">
        <v>593</v>
      </c>
      <c r="E534" s="318">
        <v>2200</v>
      </c>
      <c r="F534" s="319">
        <v>32913118</v>
      </c>
      <c r="G534" s="317" t="s">
        <v>1550</v>
      </c>
      <c r="H534" s="317" t="s">
        <v>492</v>
      </c>
      <c r="I534" s="317" t="s">
        <v>493</v>
      </c>
      <c r="J534" s="317" t="s">
        <v>493</v>
      </c>
      <c r="K534" s="320">
        <v>6</v>
      </c>
      <c r="L534" s="320">
        <v>12</v>
      </c>
      <c r="M534" s="318">
        <v>26400</v>
      </c>
      <c r="N534" s="320">
        <v>1</v>
      </c>
      <c r="O534" s="320">
        <v>6</v>
      </c>
      <c r="P534" s="318">
        <v>13200</v>
      </c>
      <c r="Q534" s="308">
        <v>1</v>
      </c>
      <c r="R534" s="308">
        <v>12</v>
      </c>
    </row>
    <row r="535" spans="1:18" s="321" customFormat="1" ht="33.75" x14ac:dyDescent="0.25">
      <c r="A535" s="317" t="s">
        <v>471</v>
      </c>
      <c r="B535" s="317" t="s">
        <v>472</v>
      </c>
      <c r="C535" s="317" t="s">
        <v>161</v>
      </c>
      <c r="D535" s="317" t="s">
        <v>593</v>
      </c>
      <c r="E535" s="318">
        <v>2200</v>
      </c>
      <c r="F535" s="319">
        <v>42678307</v>
      </c>
      <c r="G535" s="317" t="s">
        <v>1551</v>
      </c>
      <c r="H535" s="317" t="s">
        <v>1182</v>
      </c>
      <c r="I535" s="317" t="s">
        <v>476</v>
      </c>
      <c r="J535" s="317" t="s">
        <v>476</v>
      </c>
      <c r="K535" s="320">
        <v>6</v>
      </c>
      <c r="L535" s="320">
        <v>12</v>
      </c>
      <c r="M535" s="318">
        <v>26400</v>
      </c>
      <c r="N535" s="320">
        <v>1</v>
      </c>
      <c r="O535" s="320">
        <v>6</v>
      </c>
      <c r="P535" s="318">
        <v>13200</v>
      </c>
      <c r="Q535" s="308">
        <v>1</v>
      </c>
      <c r="R535" s="308">
        <v>12</v>
      </c>
    </row>
    <row r="536" spans="1:18" s="321" customFormat="1" ht="22.5" x14ac:dyDescent="0.25">
      <c r="A536" s="317" t="s">
        <v>471</v>
      </c>
      <c r="B536" s="317" t="s">
        <v>472</v>
      </c>
      <c r="C536" s="317" t="s">
        <v>161</v>
      </c>
      <c r="D536" s="317" t="s">
        <v>528</v>
      </c>
      <c r="E536" s="318">
        <v>3500</v>
      </c>
      <c r="F536" s="322" t="s">
        <v>1552</v>
      </c>
      <c r="G536" s="317" t="s">
        <v>1553</v>
      </c>
      <c r="H536" s="317" t="s">
        <v>1554</v>
      </c>
      <c r="I536" s="317" t="s">
        <v>476</v>
      </c>
      <c r="J536" s="317" t="s">
        <v>476</v>
      </c>
      <c r="K536" s="320">
        <v>6</v>
      </c>
      <c r="L536" s="320">
        <v>12</v>
      </c>
      <c r="M536" s="318">
        <v>42000</v>
      </c>
      <c r="N536" s="320">
        <v>1</v>
      </c>
      <c r="O536" s="320">
        <v>6</v>
      </c>
      <c r="P536" s="318">
        <v>21000</v>
      </c>
      <c r="Q536" s="308">
        <v>1</v>
      </c>
      <c r="R536" s="308">
        <v>12</v>
      </c>
    </row>
    <row r="537" spans="1:18" s="321" customFormat="1" ht="33.75" x14ac:dyDescent="0.25">
      <c r="A537" s="317" t="s">
        <v>471</v>
      </c>
      <c r="B537" s="317" t="s">
        <v>472</v>
      </c>
      <c r="C537" s="317" t="s">
        <v>161</v>
      </c>
      <c r="D537" s="317" t="s">
        <v>652</v>
      </c>
      <c r="E537" s="318">
        <v>3900</v>
      </c>
      <c r="F537" s="319">
        <v>10783515</v>
      </c>
      <c r="G537" s="317" t="s">
        <v>1555</v>
      </c>
      <c r="H537" s="317" t="s">
        <v>1194</v>
      </c>
      <c r="I537" s="317" t="s">
        <v>479</v>
      </c>
      <c r="J537" s="317" t="s">
        <v>479</v>
      </c>
      <c r="K537" s="320">
        <v>6</v>
      </c>
      <c r="L537" s="320">
        <v>12</v>
      </c>
      <c r="M537" s="318">
        <v>46800</v>
      </c>
      <c r="N537" s="320">
        <v>1</v>
      </c>
      <c r="O537" s="320">
        <v>6</v>
      </c>
      <c r="P537" s="318">
        <v>23400</v>
      </c>
      <c r="Q537" s="308">
        <v>1</v>
      </c>
      <c r="R537" s="308">
        <v>12</v>
      </c>
    </row>
    <row r="538" spans="1:18" s="321" customFormat="1" ht="22.5" x14ac:dyDescent="0.25">
      <c r="A538" s="317" t="s">
        <v>471</v>
      </c>
      <c r="B538" s="317" t="s">
        <v>472</v>
      </c>
      <c r="C538" s="317" t="s">
        <v>161</v>
      </c>
      <c r="D538" s="317" t="s">
        <v>619</v>
      </c>
      <c r="E538" s="318">
        <v>3100</v>
      </c>
      <c r="F538" s="322" t="s">
        <v>1556</v>
      </c>
      <c r="G538" s="317" t="s">
        <v>1557</v>
      </c>
      <c r="H538" s="317" t="s">
        <v>1558</v>
      </c>
      <c r="I538" s="317" t="s">
        <v>476</v>
      </c>
      <c r="J538" s="317" t="s">
        <v>476</v>
      </c>
      <c r="K538" s="320">
        <v>6</v>
      </c>
      <c r="L538" s="320">
        <v>12</v>
      </c>
      <c r="M538" s="318">
        <v>37200</v>
      </c>
      <c r="N538" s="320">
        <v>1</v>
      </c>
      <c r="O538" s="320">
        <v>6</v>
      </c>
      <c r="P538" s="318">
        <v>18600</v>
      </c>
      <c r="Q538" s="308">
        <v>1</v>
      </c>
      <c r="R538" s="308">
        <v>12</v>
      </c>
    </row>
    <row r="539" spans="1:18" s="321" customFormat="1" ht="22.5" x14ac:dyDescent="0.25">
      <c r="A539" s="317" t="s">
        <v>471</v>
      </c>
      <c r="B539" s="317" t="s">
        <v>472</v>
      </c>
      <c r="C539" s="317" t="s">
        <v>161</v>
      </c>
      <c r="D539" s="317" t="s">
        <v>552</v>
      </c>
      <c r="E539" s="318">
        <v>8000</v>
      </c>
      <c r="F539" s="322" t="s">
        <v>1559</v>
      </c>
      <c r="G539" s="317" t="s">
        <v>1560</v>
      </c>
      <c r="H539" s="317" t="s">
        <v>1015</v>
      </c>
      <c r="I539" s="317" t="s">
        <v>497</v>
      </c>
      <c r="J539" s="317" t="s">
        <v>497</v>
      </c>
      <c r="K539" s="320">
        <v>6</v>
      </c>
      <c r="L539" s="320">
        <v>12</v>
      </c>
      <c r="M539" s="318">
        <v>96000</v>
      </c>
      <c r="N539" s="320">
        <v>1</v>
      </c>
      <c r="O539" s="320">
        <v>6</v>
      </c>
      <c r="P539" s="318">
        <v>48000</v>
      </c>
      <c r="Q539" s="308">
        <v>1</v>
      </c>
      <c r="R539" s="308">
        <v>12</v>
      </c>
    </row>
    <row r="540" spans="1:18" s="321" customFormat="1" ht="22.5" x14ac:dyDescent="0.25">
      <c r="A540" s="317" t="s">
        <v>471</v>
      </c>
      <c r="B540" s="317" t="s">
        <v>472</v>
      </c>
      <c r="C540" s="317" t="s">
        <v>161</v>
      </c>
      <c r="D540" s="317" t="s">
        <v>542</v>
      </c>
      <c r="E540" s="318">
        <v>5000</v>
      </c>
      <c r="F540" s="319">
        <v>10437723</v>
      </c>
      <c r="G540" s="317" t="s">
        <v>1561</v>
      </c>
      <c r="H540" s="317" t="s">
        <v>555</v>
      </c>
      <c r="I540" s="317" t="s">
        <v>479</v>
      </c>
      <c r="J540" s="317" t="s">
        <v>479</v>
      </c>
      <c r="K540" s="320">
        <v>6</v>
      </c>
      <c r="L540" s="320">
        <v>12</v>
      </c>
      <c r="M540" s="318">
        <v>60000</v>
      </c>
      <c r="N540" s="320">
        <v>1</v>
      </c>
      <c r="O540" s="320">
        <v>6</v>
      </c>
      <c r="P540" s="318">
        <v>30000</v>
      </c>
      <c r="Q540" s="308">
        <v>1</v>
      </c>
      <c r="R540" s="308">
        <v>12</v>
      </c>
    </row>
    <row r="541" spans="1:18" s="321" customFormat="1" ht="22.5" x14ac:dyDescent="0.25">
      <c r="A541" s="317" t="s">
        <v>471</v>
      </c>
      <c r="B541" s="317" t="s">
        <v>472</v>
      </c>
      <c r="C541" s="317" t="s">
        <v>161</v>
      </c>
      <c r="D541" s="317" t="s">
        <v>517</v>
      </c>
      <c r="E541" s="318">
        <v>3125</v>
      </c>
      <c r="F541" s="322" t="s">
        <v>1562</v>
      </c>
      <c r="G541" s="317" t="s">
        <v>1563</v>
      </c>
      <c r="H541" s="317" t="s">
        <v>1564</v>
      </c>
      <c r="I541" s="317" t="s">
        <v>497</v>
      </c>
      <c r="J541" s="317" t="s">
        <v>497</v>
      </c>
      <c r="K541" s="320">
        <v>6</v>
      </c>
      <c r="L541" s="320">
        <v>12</v>
      </c>
      <c r="M541" s="318">
        <v>37500</v>
      </c>
      <c r="N541" s="320">
        <v>1</v>
      </c>
      <c r="O541" s="320">
        <v>6</v>
      </c>
      <c r="P541" s="318">
        <v>18750</v>
      </c>
      <c r="Q541" s="308">
        <v>1</v>
      </c>
      <c r="R541" s="308">
        <v>12</v>
      </c>
    </row>
    <row r="542" spans="1:18" s="321" customFormat="1" ht="22.5" x14ac:dyDescent="0.25">
      <c r="A542" s="317" t="s">
        <v>471</v>
      </c>
      <c r="B542" s="317" t="s">
        <v>472</v>
      </c>
      <c r="C542" s="317" t="s">
        <v>161</v>
      </c>
      <c r="D542" s="317" t="s">
        <v>1565</v>
      </c>
      <c r="E542" s="318">
        <v>3500</v>
      </c>
      <c r="F542" s="319">
        <v>40530955</v>
      </c>
      <c r="G542" s="317" t="s">
        <v>1566</v>
      </c>
      <c r="H542" s="317" t="s">
        <v>1567</v>
      </c>
      <c r="I542" s="317" t="s">
        <v>479</v>
      </c>
      <c r="J542" s="317" t="s">
        <v>479</v>
      </c>
      <c r="K542" s="320">
        <v>6</v>
      </c>
      <c r="L542" s="320">
        <v>12</v>
      </c>
      <c r="M542" s="318">
        <v>42000</v>
      </c>
      <c r="N542" s="320">
        <v>1</v>
      </c>
      <c r="O542" s="320">
        <v>6</v>
      </c>
      <c r="P542" s="318">
        <v>21000</v>
      </c>
      <c r="Q542" s="308">
        <v>1</v>
      </c>
      <c r="R542" s="308">
        <v>12</v>
      </c>
    </row>
    <row r="543" spans="1:18" s="321" customFormat="1" ht="22.5" x14ac:dyDescent="0.25">
      <c r="A543" s="317" t="s">
        <v>471</v>
      </c>
      <c r="B543" s="317" t="s">
        <v>472</v>
      </c>
      <c r="C543" s="317" t="s">
        <v>161</v>
      </c>
      <c r="D543" s="317" t="s">
        <v>1116</v>
      </c>
      <c r="E543" s="318">
        <v>3900</v>
      </c>
      <c r="F543" s="319">
        <v>43011061</v>
      </c>
      <c r="G543" s="317" t="s">
        <v>1568</v>
      </c>
      <c r="H543" s="317" t="s">
        <v>1569</v>
      </c>
      <c r="I543" s="317" t="s">
        <v>479</v>
      </c>
      <c r="J543" s="317" t="s">
        <v>479</v>
      </c>
      <c r="K543" s="320">
        <v>6</v>
      </c>
      <c r="L543" s="320">
        <v>12</v>
      </c>
      <c r="M543" s="318">
        <v>46800</v>
      </c>
      <c r="N543" s="320">
        <v>1</v>
      </c>
      <c r="O543" s="320">
        <v>6</v>
      </c>
      <c r="P543" s="318">
        <v>23400</v>
      </c>
      <c r="Q543" s="308">
        <v>1</v>
      </c>
      <c r="R543" s="308">
        <v>12</v>
      </c>
    </row>
    <row r="544" spans="1:18" s="321" customFormat="1" ht="33.75" x14ac:dyDescent="0.25">
      <c r="A544" s="317" t="s">
        <v>471</v>
      </c>
      <c r="B544" s="317" t="s">
        <v>472</v>
      </c>
      <c r="C544" s="317" t="s">
        <v>161</v>
      </c>
      <c r="D544" s="317" t="s">
        <v>573</v>
      </c>
      <c r="E544" s="318">
        <v>3125</v>
      </c>
      <c r="F544" s="322" t="s">
        <v>1570</v>
      </c>
      <c r="G544" s="317" t="s">
        <v>1571</v>
      </c>
      <c r="H544" s="317" t="s">
        <v>1572</v>
      </c>
      <c r="I544" s="317" t="s">
        <v>479</v>
      </c>
      <c r="J544" s="317" t="s">
        <v>479</v>
      </c>
      <c r="K544" s="320">
        <v>6</v>
      </c>
      <c r="L544" s="320">
        <v>12</v>
      </c>
      <c r="M544" s="318">
        <v>37500</v>
      </c>
      <c r="N544" s="320">
        <v>1</v>
      </c>
      <c r="O544" s="320">
        <v>6</v>
      </c>
      <c r="P544" s="318">
        <v>18750</v>
      </c>
      <c r="Q544" s="308">
        <v>1</v>
      </c>
      <c r="R544" s="308">
        <v>12</v>
      </c>
    </row>
    <row r="545" spans="1:18" s="321" customFormat="1" ht="22.5" x14ac:dyDescent="0.25">
      <c r="A545" s="317" t="s">
        <v>471</v>
      </c>
      <c r="B545" s="317" t="s">
        <v>472</v>
      </c>
      <c r="C545" s="317" t="s">
        <v>161</v>
      </c>
      <c r="D545" s="317" t="s">
        <v>508</v>
      </c>
      <c r="E545" s="318">
        <v>3000</v>
      </c>
      <c r="F545" s="326">
        <v>41580615</v>
      </c>
      <c r="G545" s="317" t="s">
        <v>1573</v>
      </c>
      <c r="H545" s="317" t="s">
        <v>492</v>
      </c>
      <c r="I545" s="317" t="s">
        <v>493</v>
      </c>
      <c r="J545" s="317" t="s">
        <v>493</v>
      </c>
      <c r="K545" s="320">
        <v>6</v>
      </c>
      <c r="L545" s="320">
        <v>12</v>
      </c>
      <c r="M545" s="318">
        <v>36000</v>
      </c>
      <c r="N545" s="320">
        <v>0</v>
      </c>
      <c r="O545" s="320">
        <v>0</v>
      </c>
      <c r="P545" s="318">
        <v>0</v>
      </c>
      <c r="Q545" s="308">
        <v>0</v>
      </c>
      <c r="R545" s="308">
        <v>0</v>
      </c>
    </row>
    <row r="546" spans="1:18" s="321" customFormat="1" ht="22.5" x14ac:dyDescent="0.25">
      <c r="A546" s="317" t="s">
        <v>471</v>
      </c>
      <c r="B546" s="317" t="s">
        <v>472</v>
      </c>
      <c r="C546" s="317" t="s">
        <v>161</v>
      </c>
      <c r="D546" s="317" t="s">
        <v>593</v>
      </c>
      <c r="E546" s="318">
        <v>2200</v>
      </c>
      <c r="F546" s="319">
        <v>27752414</v>
      </c>
      <c r="G546" s="317" t="s">
        <v>1574</v>
      </c>
      <c r="H546" s="317" t="s">
        <v>492</v>
      </c>
      <c r="I546" s="317" t="s">
        <v>493</v>
      </c>
      <c r="J546" s="317" t="s">
        <v>493</v>
      </c>
      <c r="K546" s="320">
        <v>6</v>
      </c>
      <c r="L546" s="320">
        <v>12</v>
      </c>
      <c r="M546" s="318">
        <v>26400</v>
      </c>
      <c r="N546" s="320">
        <v>1</v>
      </c>
      <c r="O546" s="320">
        <v>6</v>
      </c>
      <c r="P546" s="318">
        <v>13200</v>
      </c>
      <c r="Q546" s="308">
        <v>1</v>
      </c>
      <c r="R546" s="308">
        <v>12</v>
      </c>
    </row>
    <row r="547" spans="1:18" s="321" customFormat="1" ht="22.5" x14ac:dyDescent="0.25">
      <c r="A547" s="317" t="s">
        <v>471</v>
      </c>
      <c r="B547" s="317" t="s">
        <v>472</v>
      </c>
      <c r="C547" s="317" t="s">
        <v>161</v>
      </c>
      <c r="D547" s="317" t="s">
        <v>544</v>
      </c>
      <c r="E547" s="318">
        <v>6250</v>
      </c>
      <c r="F547" s="319">
        <v>41280541</v>
      </c>
      <c r="G547" s="317" t="s">
        <v>1575</v>
      </c>
      <c r="H547" s="317" t="s">
        <v>392</v>
      </c>
      <c r="I547" s="317" t="s">
        <v>479</v>
      </c>
      <c r="J547" s="317" t="s">
        <v>479</v>
      </c>
      <c r="K547" s="320">
        <v>6</v>
      </c>
      <c r="L547" s="320">
        <v>12</v>
      </c>
      <c r="M547" s="318">
        <v>75000</v>
      </c>
      <c r="N547" s="320">
        <v>1</v>
      </c>
      <c r="O547" s="320">
        <v>6</v>
      </c>
      <c r="P547" s="318">
        <v>37500</v>
      </c>
      <c r="Q547" s="308">
        <v>1</v>
      </c>
      <c r="R547" s="308">
        <v>12</v>
      </c>
    </row>
    <row r="548" spans="1:18" s="321" customFormat="1" ht="22.5" x14ac:dyDescent="0.25">
      <c r="A548" s="317" t="s">
        <v>471</v>
      </c>
      <c r="B548" s="317" t="s">
        <v>472</v>
      </c>
      <c r="C548" s="317" t="s">
        <v>161</v>
      </c>
      <c r="D548" s="317" t="s">
        <v>1576</v>
      </c>
      <c r="E548" s="318">
        <v>3500</v>
      </c>
      <c r="F548" s="319">
        <v>40544779</v>
      </c>
      <c r="G548" s="317" t="s">
        <v>1577</v>
      </c>
      <c r="H548" s="317" t="s">
        <v>1578</v>
      </c>
      <c r="I548" s="317" t="s">
        <v>479</v>
      </c>
      <c r="J548" s="317" t="s">
        <v>479</v>
      </c>
      <c r="K548" s="320">
        <v>6</v>
      </c>
      <c r="L548" s="320">
        <v>12</v>
      </c>
      <c r="M548" s="318">
        <v>42000</v>
      </c>
      <c r="N548" s="320">
        <v>1</v>
      </c>
      <c r="O548" s="320">
        <v>1</v>
      </c>
      <c r="P548" s="318">
        <v>3500</v>
      </c>
      <c r="Q548" s="308">
        <v>1</v>
      </c>
      <c r="R548" s="308">
        <v>12</v>
      </c>
    </row>
    <row r="549" spans="1:18" s="321" customFormat="1" ht="22.5" x14ac:dyDescent="0.25">
      <c r="A549" s="317" t="s">
        <v>471</v>
      </c>
      <c r="B549" s="317" t="s">
        <v>472</v>
      </c>
      <c r="C549" s="317" t="s">
        <v>161</v>
      </c>
      <c r="D549" s="317" t="s">
        <v>1403</v>
      </c>
      <c r="E549" s="318">
        <v>3500</v>
      </c>
      <c r="F549" s="319">
        <v>10723318</v>
      </c>
      <c r="G549" s="317" t="s">
        <v>1579</v>
      </c>
      <c r="H549" s="317" t="s">
        <v>406</v>
      </c>
      <c r="I549" s="317" t="s">
        <v>479</v>
      </c>
      <c r="J549" s="317" t="s">
        <v>479</v>
      </c>
      <c r="K549" s="320">
        <v>6</v>
      </c>
      <c r="L549" s="320">
        <v>12</v>
      </c>
      <c r="M549" s="318">
        <v>42000</v>
      </c>
      <c r="N549" s="320">
        <v>1</v>
      </c>
      <c r="O549" s="320">
        <v>6</v>
      </c>
      <c r="P549" s="318">
        <v>21000</v>
      </c>
      <c r="Q549" s="308">
        <v>1</v>
      </c>
      <c r="R549" s="308">
        <v>12</v>
      </c>
    </row>
    <row r="550" spans="1:18" s="321" customFormat="1" ht="22.5" x14ac:dyDescent="0.25">
      <c r="A550" s="317" t="s">
        <v>471</v>
      </c>
      <c r="B550" s="317" t="s">
        <v>472</v>
      </c>
      <c r="C550" s="317" t="s">
        <v>161</v>
      </c>
      <c r="D550" s="317" t="s">
        <v>508</v>
      </c>
      <c r="E550" s="318">
        <v>3000</v>
      </c>
      <c r="F550" s="319">
        <v>10739484</v>
      </c>
      <c r="G550" s="317" t="s">
        <v>1580</v>
      </c>
      <c r="H550" s="317" t="s">
        <v>492</v>
      </c>
      <c r="I550" s="317" t="s">
        <v>493</v>
      </c>
      <c r="J550" s="317" t="s">
        <v>493</v>
      </c>
      <c r="K550" s="320">
        <v>6</v>
      </c>
      <c r="L550" s="320">
        <v>12</v>
      </c>
      <c r="M550" s="318">
        <v>36000</v>
      </c>
      <c r="N550" s="320">
        <v>1</v>
      </c>
      <c r="O550" s="320">
        <v>6</v>
      </c>
      <c r="P550" s="318">
        <v>18000</v>
      </c>
      <c r="Q550" s="308">
        <v>1</v>
      </c>
      <c r="R550" s="308">
        <v>12</v>
      </c>
    </row>
    <row r="551" spans="1:18" s="321" customFormat="1" ht="22.5" x14ac:dyDescent="0.25">
      <c r="A551" s="317" t="s">
        <v>471</v>
      </c>
      <c r="B551" s="317" t="s">
        <v>472</v>
      </c>
      <c r="C551" s="317" t="s">
        <v>161</v>
      </c>
      <c r="D551" s="317" t="s">
        <v>991</v>
      </c>
      <c r="E551" s="318">
        <v>5300</v>
      </c>
      <c r="F551" s="319">
        <v>40118978</v>
      </c>
      <c r="G551" s="317" t="s">
        <v>1581</v>
      </c>
      <c r="H551" s="317" t="s">
        <v>1533</v>
      </c>
      <c r="I551" s="317" t="s">
        <v>479</v>
      </c>
      <c r="J551" s="317" t="s">
        <v>479</v>
      </c>
      <c r="K551" s="320">
        <v>6</v>
      </c>
      <c r="L551" s="320">
        <v>12</v>
      </c>
      <c r="M551" s="318">
        <v>63600</v>
      </c>
      <c r="N551" s="320">
        <v>1</v>
      </c>
      <c r="O551" s="320">
        <v>6</v>
      </c>
      <c r="P551" s="318">
        <v>31800</v>
      </c>
      <c r="Q551" s="308">
        <v>1</v>
      </c>
      <c r="R551" s="308">
        <v>12</v>
      </c>
    </row>
    <row r="552" spans="1:18" s="321" customFormat="1" ht="33.75" x14ac:dyDescent="0.25">
      <c r="A552" s="317" t="s">
        <v>471</v>
      </c>
      <c r="B552" s="317" t="s">
        <v>472</v>
      </c>
      <c r="C552" s="317" t="s">
        <v>161</v>
      </c>
      <c r="D552" s="317" t="s">
        <v>1582</v>
      </c>
      <c r="E552" s="318">
        <v>7000</v>
      </c>
      <c r="F552" s="319">
        <v>10266505</v>
      </c>
      <c r="G552" s="317" t="s">
        <v>1583</v>
      </c>
      <c r="H552" s="317" t="s">
        <v>1584</v>
      </c>
      <c r="I552" s="317" t="s">
        <v>479</v>
      </c>
      <c r="J552" s="317" t="s">
        <v>479</v>
      </c>
      <c r="K552" s="320">
        <v>6</v>
      </c>
      <c r="L552" s="320">
        <v>12</v>
      </c>
      <c r="M552" s="318">
        <v>84000</v>
      </c>
      <c r="N552" s="320">
        <v>1</v>
      </c>
      <c r="O552" s="320">
        <v>6</v>
      </c>
      <c r="P552" s="318">
        <v>42000</v>
      </c>
      <c r="Q552" s="308">
        <v>1</v>
      </c>
      <c r="R552" s="308">
        <v>12</v>
      </c>
    </row>
    <row r="553" spans="1:18" s="321" customFormat="1" ht="22.5" x14ac:dyDescent="0.25">
      <c r="A553" s="317" t="s">
        <v>471</v>
      </c>
      <c r="B553" s="317" t="s">
        <v>472</v>
      </c>
      <c r="C553" s="317" t="s">
        <v>161</v>
      </c>
      <c r="D553" s="317" t="s">
        <v>534</v>
      </c>
      <c r="E553" s="318">
        <v>3100</v>
      </c>
      <c r="F553" s="319">
        <v>18153096</v>
      </c>
      <c r="G553" s="317" t="s">
        <v>1585</v>
      </c>
      <c r="H553" s="317" t="s">
        <v>1099</v>
      </c>
      <c r="I553" s="317" t="s">
        <v>497</v>
      </c>
      <c r="J553" s="317" t="s">
        <v>497</v>
      </c>
      <c r="K553" s="320">
        <v>6</v>
      </c>
      <c r="L553" s="320">
        <v>12</v>
      </c>
      <c r="M553" s="318">
        <v>37200</v>
      </c>
      <c r="N553" s="320">
        <v>1</v>
      </c>
      <c r="O553" s="320">
        <v>6</v>
      </c>
      <c r="P553" s="318">
        <v>18600</v>
      </c>
      <c r="Q553" s="308">
        <v>1</v>
      </c>
      <c r="R553" s="308">
        <v>12</v>
      </c>
    </row>
    <row r="554" spans="1:18" s="321" customFormat="1" ht="22.5" x14ac:dyDescent="0.25">
      <c r="A554" s="317" t="s">
        <v>471</v>
      </c>
      <c r="B554" s="317" t="s">
        <v>472</v>
      </c>
      <c r="C554" s="317" t="s">
        <v>161</v>
      </c>
      <c r="D554" s="317" t="s">
        <v>943</v>
      </c>
      <c r="E554" s="318">
        <v>2400</v>
      </c>
      <c r="F554" s="322" t="s">
        <v>1586</v>
      </c>
      <c r="G554" s="317" t="s">
        <v>1587</v>
      </c>
      <c r="H554" s="317" t="s">
        <v>625</v>
      </c>
      <c r="I554" s="317" t="s">
        <v>497</v>
      </c>
      <c r="J554" s="317" t="s">
        <v>497</v>
      </c>
      <c r="K554" s="320">
        <v>6</v>
      </c>
      <c r="L554" s="320">
        <v>12</v>
      </c>
      <c r="M554" s="318">
        <v>28800</v>
      </c>
      <c r="N554" s="320">
        <v>1</v>
      </c>
      <c r="O554" s="320">
        <v>6</v>
      </c>
      <c r="P554" s="318">
        <v>14400</v>
      </c>
      <c r="Q554" s="308">
        <v>1</v>
      </c>
      <c r="R554" s="308">
        <v>12</v>
      </c>
    </row>
    <row r="555" spans="1:18" s="321" customFormat="1" ht="22.5" x14ac:dyDescent="0.25">
      <c r="A555" s="317" t="s">
        <v>471</v>
      </c>
      <c r="B555" s="317" t="s">
        <v>472</v>
      </c>
      <c r="C555" s="317" t="s">
        <v>161</v>
      </c>
      <c r="D555" s="317" t="s">
        <v>501</v>
      </c>
      <c r="E555" s="318">
        <v>5500</v>
      </c>
      <c r="F555" s="319">
        <v>10543986</v>
      </c>
      <c r="G555" s="317" t="s">
        <v>1588</v>
      </c>
      <c r="H555" s="317" t="s">
        <v>503</v>
      </c>
      <c r="I555" s="317" t="s">
        <v>479</v>
      </c>
      <c r="J555" s="317" t="s">
        <v>479</v>
      </c>
      <c r="K555" s="320">
        <v>6</v>
      </c>
      <c r="L555" s="320">
        <v>12</v>
      </c>
      <c r="M555" s="318">
        <v>66000</v>
      </c>
      <c r="N555" s="320">
        <v>1</v>
      </c>
      <c r="O555" s="320">
        <v>6</v>
      </c>
      <c r="P555" s="318">
        <v>33000</v>
      </c>
      <c r="Q555" s="308">
        <v>1</v>
      </c>
      <c r="R555" s="308">
        <v>12</v>
      </c>
    </row>
    <row r="556" spans="1:18" s="321" customFormat="1" ht="22.5" x14ac:dyDescent="0.25">
      <c r="A556" s="317" t="s">
        <v>471</v>
      </c>
      <c r="B556" s="317" t="s">
        <v>472</v>
      </c>
      <c r="C556" s="317" t="s">
        <v>161</v>
      </c>
      <c r="D556" s="317" t="s">
        <v>544</v>
      </c>
      <c r="E556" s="318">
        <v>8000</v>
      </c>
      <c r="F556" s="319">
        <v>10611354</v>
      </c>
      <c r="G556" s="317" t="s">
        <v>1589</v>
      </c>
      <c r="H556" s="317" t="s">
        <v>527</v>
      </c>
      <c r="I556" s="317" t="s">
        <v>479</v>
      </c>
      <c r="J556" s="317" t="s">
        <v>479</v>
      </c>
      <c r="K556" s="320">
        <v>6</v>
      </c>
      <c r="L556" s="320">
        <v>12</v>
      </c>
      <c r="M556" s="318">
        <v>96000</v>
      </c>
      <c r="N556" s="320">
        <v>1</v>
      </c>
      <c r="O556" s="320">
        <v>6</v>
      </c>
      <c r="P556" s="318">
        <v>48000</v>
      </c>
      <c r="Q556" s="308">
        <v>1</v>
      </c>
      <c r="R556" s="308">
        <v>12</v>
      </c>
    </row>
    <row r="557" spans="1:18" s="321" customFormat="1" ht="33.75" x14ac:dyDescent="0.25">
      <c r="A557" s="317" t="s">
        <v>471</v>
      </c>
      <c r="B557" s="317" t="s">
        <v>472</v>
      </c>
      <c r="C557" s="317" t="s">
        <v>161</v>
      </c>
      <c r="D557" s="317" t="s">
        <v>534</v>
      </c>
      <c r="E557" s="318">
        <v>3500</v>
      </c>
      <c r="F557" s="322" t="s">
        <v>1590</v>
      </c>
      <c r="G557" s="317" t="s">
        <v>1591</v>
      </c>
      <c r="H557" s="317" t="s">
        <v>1592</v>
      </c>
      <c r="I557" s="317" t="s">
        <v>479</v>
      </c>
      <c r="J557" s="317" t="s">
        <v>479</v>
      </c>
      <c r="K557" s="320">
        <v>6</v>
      </c>
      <c r="L557" s="320">
        <v>12</v>
      </c>
      <c r="M557" s="318">
        <v>42000</v>
      </c>
      <c r="N557" s="320">
        <v>1</v>
      </c>
      <c r="O557" s="320">
        <v>6</v>
      </c>
      <c r="P557" s="318">
        <v>21000</v>
      </c>
      <c r="Q557" s="308">
        <v>1</v>
      </c>
      <c r="R557" s="308">
        <v>12</v>
      </c>
    </row>
    <row r="558" spans="1:18" s="321" customFormat="1" ht="22.5" x14ac:dyDescent="0.25">
      <c r="A558" s="317" t="s">
        <v>471</v>
      </c>
      <c r="B558" s="317" t="s">
        <v>472</v>
      </c>
      <c r="C558" s="317" t="s">
        <v>161</v>
      </c>
      <c r="D558" s="317" t="s">
        <v>634</v>
      </c>
      <c r="E558" s="318">
        <v>4900</v>
      </c>
      <c r="F558" s="322" t="s">
        <v>1593</v>
      </c>
      <c r="G558" s="317" t="s">
        <v>1594</v>
      </c>
      <c r="H558" s="317" t="s">
        <v>527</v>
      </c>
      <c r="I558" s="317" t="s">
        <v>479</v>
      </c>
      <c r="J558" s="317" t="s">
        <v>479</v>
      </c>
      <c r="K558" s="320">
        <v>6</v>
      </c>
      <c r="L558" s="320">
        <v>12</v>
      </c>
      <c r="M558" s="318">
        <v>58800</v>
      </c>
      <c r="N558" s="320">
        <v>1</v>
      </c>
      <c r="O558" s="320">
        <v>6</v>
      </c>
      <c r="P558" s="318">
        <v>29400</v>
      </c>
      <c r="Q558" s="308">
        <v>1</v>
      </c>
      <c r="R558" s="308">
        <v>12</v>
      </c>
    </row>
    <row r="559" spans="1:18" s="321" customFormat="1" ht="22.5" x14ac:dyDescent="0.25">
      <c r="A559" s="317" t="s">
        <v>471</v>
      </c>
      <c r="B559" s="317" t="s">
        <v>472</v>
      </c>
      <c r="C559" s="317" t="s">
        <v>161</v>
      </c>
      <c r="D559" s="317" t="s">
        <v>544</v>
      </c>
      <c r="E559" s="318">
        <v>5000</v>
      </c>
      <c r="F559" s="327" t="s">
        <v>1595</v>
      </c>
      <c r="G559" s="317" t="s">
        <v>1596</v>
      </c>
      <c r="H559" s="317" t="s">
        <v>500</v>
      </c>
      <c r="I559" s="317" t="s">
        <v>479</v>
      </c>
      <c r="J559" s="317" t="s">
        <v>479</v>
      </c>
      <c r="K559" s="320">
        <v>6</v>
      </c>
      <c r="L559" s="320">
        <v>12</v>
      </c>
      <c r="M559" s="318">
        <v>60000</v>
      </c>
      <c r="N559" s="320">
        <v>1</v>
      </c>
      <c r="O559" s="320">
        <v>6</v>
      </c>
      <c r="P559" s="318">
        <v>30000</v>
      </c>
      <c r="Q559" s="308">
        <v>1</v>
      </c>
      <c r="R559" s="308">
        <v>12</v>
      </c>
    </row>
    <row r="560" spans="1:18" s="321" customFormat="1" ht="22.5" x14ac:dyDescent="0.25">
      <c r="A560" s="317" t="s">
        <v>471</v>
      </c>
      <c r="B560" s="317" t="s">
        <v>472</v>
      </c>
      <c r="C560" s="317" t="s">
        <v>161</v>
      </c>
      <c r="D560" s="317" t="s">
        <v>1052</v>
      </c>
      <c r="E560" s="318">
        <v>5400</v>
      </c>
      <c r="F560" s="326">
        <v>10014697</v>
      </c>
      <c r="G560" s="317" t="s">
        <v>1597</v>
      </c>
      <c r="H560" s="317"/>
      <c r="I560" s="317" t="s">
        <v>479</v>
      </c>
      <c r="J560" s="317" t="s">
        <v>479</v>
      </c>
      <c r="K560" s="320">
        <v>1</v>
      </c>
      <c r="L560" s="320">
        <v>3</v>
      </c>
      <c r="M560" s="318">
        <v>16200</v>
      </c>
      <c r="N560" s="320">
        <v>1</v>
      </c>
      <c r="O560" s="320">
        <v>6</v>
      </c>
      <c r="P560" s="318">
        <v>32400</v>
      </c>
      <c r="Q560" s="308">
        <v>1</v>
      </c>
      <c r="R560" s="308">
        <v>12</v>
      </c>
    </row>
    <row r="561" spans="1:18" s="321" customFormat="1" ht="22.5" x14ac:dyDescent="0.25">
      <c r="A561" s="317" t="s">
        <v>471</v>
      </c>
      <c r="B561" s="317" t="s">
        <v>472</v>
      </c>
      <c r="C561" s="317" t="s">
        <v>161</v>
      </c>
      <c r="D561" s="317" t="s">
        <v>1598</v>
      </c>
      <c r="E561" s="318">
        <v>7000</v>
      </c>
      <c r="F561" s="319">
        <v>40423321</v>
      </c>
      <c r="G561" s="317" t="s">
        <v>1599</v>
      </c>
      <c r="H561" s="317" t="s">
        <v>1170</v>
      </c>
      <c r="I561" s="317" t="s">
        <v>479</v>
      </c>
      <c r="J561" s="317" t="s">
        <v>479</v>
      </c>
      <c r="K561" s="320">
        <v>6</v>
      </c>
      <c r="L561" s="320">
        <v>12</v>
      </c>
      <c r="M561" s="318">
        <v>84000</v>
      </c>
      <c r="N561" s="320">
        <v>1</v>
      </c>
      <c r="O561" s="320">
        <v>6</v>
      </c>
      <c r="P561" s="318">
        <v>42000</v>
      </c>
      <c r="Q561" s="308">
        <v>1</v>
      </c>
      <c r="R561" s="308">
        <v>12</v>
      </c>
    </row>
    <row r="562" spans="1:18" s="321" customFormat="1" ht="22.5" x14ac:dyDescent="0.25">
      <c r="A562" s="317" t="s">
        <v>471</v>
      </c>
      <c r="B562" s="317" t="s">
        <v>472</v>
      </c>
      <c r="C562" s="317" t="s">
        <v>161</v>
      </c>
      <c r="D562" s="317" t="s">
        <v>480</v>
      </c>
      <c r="E562" s="318">
        <v>4882.8100000000004</v>
      </c>
      <c r="F562" s="319">
        <v>45537460</v>
      </c>
      <c r="G562" s="317" t="s">
        <v>1600</v>
      </c>
      <c r="H562" s="317" t="s">
        <v>701</v>
      </c>
      <c r="I562" s="317" t="s">
        <v>479</v>
      </c>
      <c r="J562" s="317" t="s">
        <v>479</v>
      </c>
      <c r="K562" s="320">
        <v>1</v>
      </c>
      <c r="L562" s="320">
        <v>10</v>
      </c>
      <c r="M562" s="318">
        <v>48828.1</v>
      </c>
      <c r="N562" s="320">
        <v>0</v>
      </c>
      <c r="O562" s="320">
        <v>0</v>
      </c>
      <c r="P562" s="318">
        <v>0</v>
      </c>
      <c r="Q562" s="308">
        <v>0</v>
      </c>
      <c r="R562" s="308">
        <v>0</v>
      </c>
    </row>
    <row r="563" spans="1:18" s="321" customFormat="1" ht="33.75" x14ac:dyDescent="0.25">
      <c r="A563" s="317" t="s">
        <v>471</v>
      </c>
      <c r="B563" s="317" t="s">
        <v>504</v>
      </c>
      <c r="C563" s="317" t="s">
        <v>161</v>
      </c>
      <c r="D563" s="323" t="s">
        <v>1601</v>
      </c>
      <c r="E563" s="324">
        <v>6250</v>
      </c>
      <c r="F563" s="325">
        <v>45537460</v>
      </c>
      <c r="G563" s="320" t="s">
        <v>1602</v>
      </c>
      <c r="H563" s="317" t="s">
        <v>701</v>
      </c>
      <c r="I563" s="323" t="s">
        <v>525</v>
      </c>
      <c r="J563" s="323" t="s">
        <v>525</v>
      </c>
      <c r="K563" s="320">
        <v>1</v>
      </c>
      <c r="L563" s="320">
        <v>2</v>
      </c>
      <c r="M563" s="318">
        <f>+E563*L563</f>
        <v>12500</v>
      </c>
      <c r="N563" s="320">
        <v>1</v>
      </c>
      <c r="O563" s="320">
        <v>6</v>
      </c>
      <c r="P563" s="318">
        <f>+O563*E563</f>
        <v>37500</v>
      </c>
      <c r="Q563" s="308">
        <v>1</v>
      </c>
      <c r="R563" s="308">
        <v>12</v>
      </c>
    </row>
    <row r="564" spans="1:18" s="321" customFormat="1" ht="22.5" x14ac:dyDescent="0.25">
      <c r="A564" s="317" t="s">
        <v>471</v>
      </c>
      <c r="B564" s="317" t="s">
        <v>472</v>
      </c>
      <c r="C564" s="317" t="s">
        <v>161</v>
      </c>
      <c r="D564" s="317" t="s">
        <v>392</v>
      </c>
      <c r="E564" s="318">
        <v>5000</v>
      </c>
      <c r="F564" s="319">
        <v>44851074</v>
      </c>
      <c r="G564" s="317" t="s">
        <v>1603</v>
      </c>
      <c r="H564" s="317" t="s">
        <v>392</v>
      </c>
      <c r="I564" s="317" t="s">
        <v>479</v>
      </c>
      <c r="J564" s="317" t="s">
        <v>479</v>
      </c>
      <c r="K564" s="320">
        <v>6</v>
      </c>
      <c r="L564" s="320">
        <v>12</v>
      </c>
      <c r="M564" s="318">
        <v>60000</v>
      </c>
      <c r="N564" s="320">
        <v>1</v>
      </c>
      <c r="O564" s="320">
        <v>6</v>
      </c>
      <c r="P564" s="318">
        <v>30000</v>
      </c>
      <c r="Q564" s="308">
        <v>1</v>
      </c>
      <c r="R564" s="308">
        <v>12</v>
      </c>
    </row>
    <row r="565" spans="1:18" s="321" customFormat="1" ht="22.5" x14ac:dyDescent="0.25">
      <c r="A565" s="317" t="s">
        <v>471</v>
      </c>
      <c r="B565" s="317" t="s">
        <v>472</v>
      </c>
      <c r="C565" s="317" t="s">
        <v>161</v>
      </c>
      <c r="D565" s="317" t="s">
        <v>534</v>
      </c>
      <c r="E565" s="318">
        <v>3100</v>
      </c>
      <c r="F565" s="319">
        <v>44052706</v>
      </c>
      <c r="G565" s="317" t="s">
        <v>1604</v>
      </c>
      <c r="H565" s="317" t="s">
        <v>1605</v>
      </c>
      <c r="I565" s="317" t="s">
        <v>479</v>
      </c>
      <c r="J565" s="317" t="s">
        <v>479</v>
      </c>
      <c r="K565" s="320">
        <v>6</v>
      </c>
      <c r="L565" s="320">
        <v>12</v>
      </c>
      <c r="M565" s="318">
        <v>37200</v>
      </c>
      <c r="N565" s="320">
        <v>1</v>
      </c>
      <c r="O565" s="320">
        <v>6</v>
      </c>
      <c r="P565" s="318">
        <v>18600</v>
      </c>
      <c r="Q565" s="308">
        <v>1</v>
      </c>
      <c r="R565" s="308">
        <v>12</v>
      </c>
    </row>
    <row r="566" spans="1:18" s="321" customFormat="1" ht="22.5" x14ac:dyDescent="0.25">
      <c r="A566" s="317" t="s">
        <v>471</v>
      </c>
      <c r="B566" s="317" t="s">
        <v>472</v>
      </c>
      <c r="C566" s="317" t="s">
        <v>161</v>
      </c>
      <c r="D566" s="317" t="s">
        <v>510</v>
      </c>
      <c r="E566" s="318">
        <v>3125</v>
      </c>
      <c r="F566" s="319">
        <v>46997258</v>
      </c>
      <c r="G566" s="317" t="s">
        <v>1606</v>
      </c>
      <c r="H566" s="317" t="s">
        <v>500</v>
      </c>
      <c r="I566" s="317" t="s">
        <v>479</v>
      </c>
      <c r="J566" s="317" t="s">
        <v>479</v>
      </c>
      <c r="K566" s="320">
        <v>6</v>
      </c>
      <c r="L566" s="320">
        <v>12</v>
      </c>
      <c r="M566" s="318">
        <v>37500</v>
      </c>
      <c r="N566" s="320">
        <v>1</v>
      </c>
      <c r="O566" s="320">
        <v>6</v>
      </c>
      <c r="P566" s="318">
        <v>18750</v>
      </c>
      <c r="Q566" s="308">
        <v>1</v>
      </c>
      <c r="R566" s="308">
        <v>12</v>
      </c>
    </row>
    <row r="567" spans="1:18" s="321" customFormat="1" ht="22.5" x14ac:dyDescent="0.25">
      <c r="A567" s="317" t="s">
        <v>471</v>
      </c>
      <c r="B567" s="317" t="s">
        <v>472</v>
      </c>
      <c r="C567" s="317" t="s">
        <v>161</v>
      </c>
      <c r="D567" s="317" t="s">
        <v>544</v>
      </c>
      <c r="E567" s="318">
        <v>11000</v>
      </c>
      <c r="F567" s="319">
        <v>41633921</v>
      </c>
      <c r="G567" s="317" t="s">
        <v>1607</v>
      </c>
      <c r="H567" s="317" t="s">
        <v>392</v>
      </c>
      <c r="I567" s="317" t="s">
        <v>479</v>
      </c>
      <c r="J567" s="317" t="s">
        <v>479</v>
      </c>
      <c r="K567" s="320">
        <v>6</v>
      </c>
      <c r="L567" s="320">
        <v>12</v>
      </c>
      <c r="M567" s="318">
        <v>132000</v>
      </c>
      <c r="N567" s="320">
        <v>1</v>
      </c>
      <c r="O567" s="320">
        <v>6</v>
      </c>
      <c r="P567" s="318">
        <v>66000</v>
      </c>
      <c r="Q567" s="308">
        <v>1</v>
      </c>
      <c r="R567" s="308">
        <v>12</v>
      </c>
    </row>
    <row r="568" spans="1:18" s="321" customFormat="1" ht="22.5" x14ac:dyDescent="0.25">
      <c r="A568" s="317" t="s">
        <v>471</v>
      </c>
      <c r="B568" s="317" t="s">
        <v>472</v>
      </c>
      <c r="C568" s="317" t="s">
        <v>161</v>
      </c>
      <c r="D568" s="317" t="s">
        <v>1011</v>
      </c>
      <c r="E568" s="318">
        <v>2000</v>
      </c>
      <c r="F568" s="319">
        <v>43543521</v>
      </c>
      <c r="G568" s="317" t="s">
        <v>1608</v>
      </c>
      <c r="H568" s="317" t="s">
        <v>1609</v>
      </c>
      <c r="I568" s="317" t="s">
        <v>497</v>
      </c>
      <c r="J568" s="317" t="s">
        <v>497</v>
      </c>
      <c r="K568" s="320">
        <v>6</v>
      </c>
      <c r="L568" s="320">
        <v>12</v>
      </c>
      <c r="M568" s="318">
        <v>24000</v>
      </c>
      <c r="N568" s="320">
        <v>1</v>
      </c>
      <c r="O568" s="320">
        <v>6</v>
      </c>
      <c r="P568" s="318">
        <v>12000</v>
      </c>
      <c r="Q568" s="308">
        <v>1</v>
      </c>
      <c r="R568" s="308">
        <v>12</v>
      </c>
    </row>
    <row r="569" spans="1:18" s="321" customFormat="1" ht="22.5" x14ac:dyDescent="0.25">
      <c r="A569" s="317" t="s">
        <v>471</v>
      </c>
      <c r="B569" s="317" t="s">
        <v>472</v>
      </c>
      <c r="C569" s="317" t="s">
        <v>161</v>
      </c>
      <c r="D569" s="317" t="s">
        <v>534</v>
      </c>
      <c r="E569" s="318">
        <v>3200</v>
      </c>
      <c r="F569" s="322" t="s">
        <v>1610</v>
      </c>
      <c r="G569" s="317" t="s">
        <v>1611</v>
      </c>
      <c r="H569" s="317" t="s">
        <v>625</v>
      </c>
      <c r="I569" s="317" t="s">
        <v>497</v>
      </c>
      <c r="J569" s="317" t="s">
        <v>497</v>
      </c>
      <c r="K569" s="320">
        <v>6</v>
      </c>
      <c r="L569" s="320">
        <v>12</v>
      </c>
      <c r="M569" s="318">
        <v>38400</v>
      </c>
      <c r="N569" s="320">
        <v>1</v>
      </c>
      <c r="O569" s="320">
        <v>6</v>
      </c>
      <c r="P569" s="318">
        <v>19200</v>
      </c>
      <c r="Q569" s="308">
        <v>1</v>
      </c>
      <c r="R569" s="308">
        <v>12</v>
      </c>
    </row>
    <row r="570" spans="1:18" s="321" customFormat="1" ht="22.5" x14ac:dyDescent="0.25">
      <c r="A570" s="317" t="s">
        <v>471</v>
      </c>
      <c r="B570" s="317" t="s">
        <v>472</v>
      </c>
      <c r="C570" s="317" t="s">
        <v>161</v>
      </c>
      <c r="D570" s="317" t="s">
        <v>528</v>
      </c>
      <c r="E570" s="318">
        <v>3500</v>
      </c>
      <c r="F570" s="319">
        <v>25711626</v>
      </c>
      <c r="G570" s="317" t="s">
        <v>1612</v>
      </c>
      <c r="H570" s="317" t="s">
        <v>1613</v>
      </c>
      <c r="I570" s="317" t="s">
        <v>476</v>
      </c>
      <c r="J570" s="317" t="s">
        <v>476</v>
      </c>
      <c r="K570" s="320">
        <v>6</v>
      </c>
      <c r="L570" s="320">
        <v>12</v>
      </c>
      <c r="M570" s="318">
        <v>42000</v>
      </c>
      <c r="N570" s="320">
        <v>1</v>
      </c>
      <c r="O570" s="320">
        <v>6</v>
      </c>
      <c r="P570" s="318">
        <v>21000</v>
      </c>
      <c r="Q570" s="308">
        <v>1</v>
      </c>
      <c r="R570" s="308">
        <v>12</v>
      </c>
    </row>
    <row r="571" spans="1:18" s="321" customFormat="1" ht="33.75" x14ac:dyDescent="0.25">
      <c r="A571" s="317" t="s">
        <v>471</v>
      </c>
      <c r="B571" s="317" t="s">
        <v>472</v>
      </c>
      <c r="C571" s="317" t="s">
        <v>161</v>
      </c>
      <c r="D571" s="317" t="s">
        <v>1052</v>
      </c>
      <c r="E571" s="318">
        <v>5400</v>
      </c>
      <c r="F571" s="319">
        <v>44422611</v>
      </c>
      <c r="G571" s="317" t="s">
        <v>1614</v>
      </c>
      <c r="H571" s="317" t="s">
        <v>1615</v>
      </c>
      <c r="I571" s="317" t="s">
        <v>476</v>
      </c>
      <c r="J571" s="317" t="s">
        <v>476</v>
      </c>
      <c r="K571" s="320">
        <v>6</v>
      </c>
      <c r="L571" s="320">
        <v>12</v>
      </c>
      <c r="M571" s="318">
        <v>64800</v>
      </c>
      <c r="N571" s="320">
        <v>1</v>
      </c>
      <c r="O571" s="320">
        <v>6</v>
      </c>
      <c r="P571" s="318">
        <v>32400</v>
      </c>
      <c r="Q571" s="308">
        <v>1</v>
      </c>
      <c r="R571" s="308">
        <v>12</v>
      </c>
    </row>
    <row r="572" spans="1:18" s="321" customFormat="1" ht="22.5" x14ac:dyDescent="0.25">
      <c r="A572" s="317" t="s">
        <v>471</v>
      </c>
      <c r="B572" s="317" t="s">
        <v>472</v>
      </c>
      <c r="C572" s="317" t="s">
        <v>161</v>
      </c>
      <c r="D572" s="317" t="s">
        <v>560</v>
      </c>
      <c r="E572" s="318">
        <v>3500</v>
      </c>
      <c r="F572" s="319">
        <v>40670009</v>
      </c>
      <c r="G572" s="317" t="s">
        <v>1616</v>
      </c>
      <c r="H572" s="317" t="s">
        <v>1617</v>
      </c>
      <c r="I572" s="317" t="s">
        <v>476</v>
      </c>
      <c r="J572" s="317" t="s">
        <v>476</v>
      </c>
      <c r="K572" s="320">
        <v>6</v>
      </c>
      <c r="L572" s="320">
        <v>12</v>
      </c>
      <c r="M572" s="318">
        <v>42000</v>
      </c>
      <c r="N572" s="320">
        <v>1</v>
      </c>
      <c r="O572" s="320">
        <v>6</v>
      </c>
      <c r="P572" s="318">
        <v>21000</v>
      </c>
      <c r="Q572" s="308">
        <v>1</v>
      </c>
      <c r="R572" s="308">
        <v>12</v>
      </c>
    </row>
    <row r="573" spans="1:18" s="321" customFormat="1" ht="22.5" x14ac:dyDescent="0.25">
      <c r="A573" s="317" t="s">
        <v>471</v>
      </c>
      <c r="B573" s="317" t="s">
        <v>472</v>
      </c>
      <c r="C573" s="317" t="s">
        <v>161</v>
      </c>
      <c r="D573" s="317" t="s">
        <v>582</v>
      </c>
      <c r="E573" s="318">
        <v>3125</v>
      </c>
      <c r="F573" s="335">
        <v>47721096</v>
      </c>
      <c r="G573" s="317" t="s">
        <v>1618</v>
      </c>
      <c r="H573" s="317" t="s">
        <v>1152</v>
      </c>
      <c r="I573" s="317" t="s">
        <v>479</v>
      </c>
      <c r="J573" s="317" t="s">
        <v>479</v>
      </c>
      <c r="K573" s="320">
        <v>3</v>
      </c>
      <c r="L573" s="320">
        <v>5</v>
      </c>
      <c r="M573" s="318">
        <v>15625</v>
      </c>
      <c r="N573" s="320">
        <v>1</v>
      </c>
      <c r="O573" s="320">
        <v>6</v>
      </c>
      <c r="P573" s="318">
        <v>18750</v>
      </c>
      <c r="Q573" s="308">
        <v>1</v>
      </c>
      <c r="R573" s="308">
        <v>12</v>
      </c>
    </row>
    <row r="574" spans="1:18" s="321" customFormat="1" ht="22.5" x14ac:dyDescent="0.25">
      <c r="A574" s="317" t="s">
        <v>471</v>
      </c>
      <c r="B574" s="317" t="s">
        <v>472</v>
      </c>
      <c r="C574" s="317" t="s">
        <v>161</v>
      </c>
      <c r="D574" s="317" t="s">
        <v>1619</v>
      </c>
      <c r="E574" s="318">
        <v>2800</v>
      </c>
      <c r="F574" s="322" t="s">
        <v>1620</v>
      </c>
      <c r="G574" s="317" t="s">
        <v>1621</v>
      </c>
      <c r="H574" s="317" t="s">
        <v>1622</v>
      </c>
      <c r="I574" s="317" t="s">
        <v>476</v>
      </c>
      <c r="J574" s="317" t="s">
        <v>476</v>
      </c>
      <c r="K574" s="320">
        <v>6</v>
      </c>
      <c r="L574" s="320">
        <v>12</v>
      </c>
      <c r="M574" s="318">
        <v>33600</v>
      </c>
      <c r="N574" s="320">
        <v>1</v>
      </c>
      <c r="O574" s="320">
        <v>6</v>
      </c>
      <c r="P574" s="318">
        <v>16800</v>
      </c>
      <c r="Q574" s="308">
        <v>1</v>
      </c>
      <c r="R574" s="308">
        <v>12</v>
      </c>
    </row>
    <row r="575" spans="1:18" s="321" customFormat="1" ht="22.5" x14ac:dyDescent="0.25">
      <c r="A575" s="317" t="s">
        <v>471</v>
      </c>
      <c r="B575" s="317" t="s">
        <v>472</v>
      </c>
      <c r="C575" s="317" t="s">
        <v>161</v>
      </c>
      <c r="D575" s="317" t="s">
        <v>991</v>
      </c>
      <c r="E575" s="318">
        <v>4500</v>
      </c>
      <c r="F575" s="319">
        <v>41241809</v>
      </c>
      <c r="G575" s="317" t="s">
        <v>1623</v>
      </c>
      <c r="H575" s="317" t="s">
        <v>1033</v>
      </c>
      <c r="I575" s="317" t="s">
        <v>479</v>
      </c>
      <c r="J575" s="317" t="s">
        <v>479</v>
      </c>
      <c r="K575" s="320">
        <v>6</v>
      </c>
      <c r="L575" s="320">
        <v>12</v>
      </c>
      <c r="M575" s="318">
        <v>54000</v>
      </c>
      <c r="N575" s="320">
        <v>1</v>
      </c>
      <c r="O575" s="320">
        <v>6</v>
      </c>
      <c r="P575" s="318">
        <v>27000</v>
      </c>
      <c r="Q575" s="308">
        <v>1</v>
      </c>
      <c r="R575" s="308">
        <v>12</v>
      </c>
    </row>
    <row r="576" spans="1:18" s="321" customFormat="1" ht="33.75" x14ac:dyDescent="0.25">
      <c r="A576" s="317" t="s">
        <v>471</v>
      </c>
      <c r="B576" s="317" t="s">
        <v>472</v>
      </c>
      <c r="C576" s="317" t="s">
        <v>161</v>
      </c>
      <c r="D576" s="317" t="s">
        <v>593</v>
      </c>
      <c r="E576" s="318">
        <v>2200</v>
      </c>
      <c r="F576" s="322" t="s">
        <v>1624</v>
      </c>
      <c r="G576" s="317" t="s">
        <v>1625</v>
      </c>
      <c r="H576" s="317" t="s">
        <v>492</v>
      </c>
      <c r="I576" s="317" t="s">
        <v>493</v>
      </c>
      <c r="J576" s="317" t="s">
        <v>493</v>
      </c>
      <c r="K576" s="320">
        <v>6</v>
      </c>
      <c r="L576" s="320">
        <v>12</v>
      </c>
      <c r="M576" s="318">
        <v>26400</v>
      </c>
      <c r="N576" s="320">
        <v>1</v>
      </c>
      <c r="O576" s="320">
        <v>6</v>
      </c>
      <c r="P576" s="318">
        <v>13200</v>
      </c>
      <c r="Q576" s="308">
        <v>1</v>
      </c>
      <c r="R576" s="308">
        <v>12</v>
      </c>
    </row>
    <row r="577" spans="1:18" s="321" customFormat="1" ht="33.75" x14ac:dyDescent="0.25">
      <c r="A577" s="317" t="s">
        <v>471</v>
      </c>
      <c r="B577" s="317" t="s">
        <v>472</v>
      </c>
      <c r="C577" s="317" t="s">
        <v>161</v>
      </c>
      <c r="D577" s="317" t="s">
        <v>1626</v>
      </c>
      <c r="E577" s="318">
        <v>4882.8100000000004</v>
      </c>
      <c r="F577" s="326">
        <v>10111850</v>
      </c>
      <c r="G577" s="317" t="s">
        <v>1627</v>
      </c>
      <c r="H577" s="317" t="s">
        <v>1628</v>
      </c>
      <c r="I577" s="317" t="s">
        <v>497</v>
      </c>
      <c r="J577" s="317" t="s">
        <v>497</v>
      </c>
      <c r="K577" s="320">
        <v>6</v>
      </c>
      <c r="L577" s="320">
        <v>12</v>
      </c>
      <c r="M577" s="318">
        <v>58593.72</v>
      </c>
      <c r="N577" s="320">
        <v>1</v>
      </c>
      <c r="O577" s="320">
        <v>6</v>
      </c>
      <c r="P577" s="318">
        <v>29296.86</v>
      </c>
      <c r="Q577" s="308">
        <v>1</v>
      </c>
      <c r="R577" s="308">
        <v>12</v>
      </c>
    </row>
    <row r="578" spans="1:18" s="321" customFormat="1" ht="22.5" x14ac:dyDescent="0.25">
      <c r="A578" s="317" t="s">
        <v>471</v>
      </c>
      <c r="B578" s="317" t="s">
        <v>472</v>
      </c>
      <c r="C578" s="317" t="s">
        <v>161</v>
      </c>
      <c r="D578" s="317" t="s">
        <v>691</v>
      </c>
      <c r="E578" s="318">
        <v>2200</v>
      </c>
      <c r="F578" s="319">
        <v>40497526</v>
      </c>
      <c r="G578" s="317" t="s">
        <v>1629</v>
      </c>
      <c r="H578" s="317" t="s">
        <v>492</v>
      </c>
      <c r="I578" s="317" t="s">
        <v>493</v>
      </c>
      <c r="J578" s="317" t="s">
        <v>493</v>
      </c>
      <c r="K578" s="320">
        <v>6</v>
      </c>
      <c r="L578" s="320">
        <v>12</v>
      </c>
      <c r="M578" s="318">
        <v>26400</v>
      </c>
      <c r="N578" s="320">
        <v>1</v>
      </c>
      <c r="O578" s="320">
        <v>6</v>
      </c>
      <c r="P578" s="318">
        <v>13200</v>
      </c>
      <c r="Q578" s="308">
        <v>1</v>
      </c>
      <c r="R578" s="308">
        <v>12</v>
      </c>
    </row>
    <row r="579" spans="1:18" s="321" customFormat="1" ht="22.5" x14ac:dyDescent="0.25">
      <c r="A579" s="317" t="s">
        <v>471</v>
      </c>
      <c r="B579" s="317" t="s">
        <v>504</v>
      </c>
      <c r="C579" s="317" t="s">
        <v>161</v>
      </c>
      <c r="D579" s="323" t="s">
        <v>689</v>
      </c>
      <c r="E579" s="324">
        <v>3500</v>
      </c>
      <c r="F579" s="325">
        <v>72533783</v>
      </c>
      <c r="G579" s="320" t="s">
        <v>1630</v>
      </c>
      <c r="H579" s="323" t="s">
        <v>609</v>
      </c>
      <c r="I579" s="323" t="s">
        <v>610</v>
      </c>
      <c r="J579" s="323" t="s">
        <v>610</v>
      </c>
      <c r="K579" s="320">
        <v>1</v>
      </c>
      <c r="L579" s="320">
        <v>2</v>
      </c>
      <c r="M579" s="318">
        <f>+E579*L579</f>
        <v>7000</v>
      </c>
      <c r="N579" s="320">
        <v>1</v>
      </c>
      <c r="O579" s="320">
        <v>6</v>
      </c>
      <c r="P579" s="318">
        <f>+O579*E579</f>
        <v>21000</v>
      </c>
      <c r="Q579" s="308">
        <v>1</v>
      </c>
      <c r="R579" s="308">
        <v>12</v>
      </c>
    </row>
    <row r="580" spans="1:18" s="321" customFormat="1" ht="22.5" x14ac:dyDescent="0.25">
      <c r="A580" s="317" t="s">
        <v>471</v>
      </c>
      <c r="B580" s="317" t="s">
        <v>472</v>
      </c>
      <c r="C580" s="317" t="s">
        <v>161</v>
      </c>
      <c r="D580" s="317" t="s">
        <v>1631</v>
      </c>
      <c r="E580" s="318">
        <v>7500</v>
      </c>
      <c r="F580" s="319">
        <v>70581998</v>
      </c>
      <c r="G580" s="317" t="s">
        <v>1632</v>
      </c>
      <c r="H580" s="317" t="s">
        <v>661</v>
      </c>
      <c r="I580" s="317" t="s">
        <v>479</v>
      </c>
      <c r="J580" s="317" t="s">
        <v>479</v>
      </c>
      <c r="K580" s="320">
        <v>6</v>
      </c>
      <c r="L580" s="320">
        <v>12</v>
      </c>
      <c r="M580" s="318">
        <v>90000</v>
      </c>
      <c r="N580" s="320">
        <v>1</v>
      </c>
      <c r="O580" s="320">
        <v>6</v>
      </c>
      <c r="P580" s="318">
        <v>45000</v>
      </c>
      <c r="Q580" s="308">
        <v>1</v>
      </c>
      <c r="R580" s="308">
        <v>12</v>
      </c>
    </row>
    <row r="581" spans="1:18" s="321" customFormat="1" ht="33.75" x14ac:dyDescent="0.25">
      <c r="A581" s="317" t="s">
        <v>471</v>
      </c>
      <c r="B581" s="317" t="s">
        <v>472</v>
      </c>
      <c r="C581" s="317" t="s">
        <v>161</v>
      </c>
      <c r="D581" s="317" t="s">
        <v>517</v>
      </c>
      <c r="E581" s="318">
        <v>3100</v>
      </c>
      <c r="F581" s="322" t="s">
        <v>1633</v>
      </c>
      <c r="G581" s="317" t="s">
        <v>1634</v>
      </c>
      <c r="H581" s="317" t="s">
        <v>519</v>
      </c>
      <c r="I581" s="317" t="s">
        <v>476</v>
      </c>
      <c r="J581" s="317" t="s">
        <v>476</v>
      </c>
      <c r="K581" s="320">
        <v>6</v>
      </c>
      <c r="L581" s="320">
        <v>12</v>
      </c>
      <c r="M581" s="318">
        <v>37200</v>
      </c>
      <c r="N581" s="320">
        <v>1</v>
      </c>
      <c r="O581" s="320">
        <v>6</v>
      </c>
      <c r="P581" s="318">
        <v>18600</v>
      </c>
      <c r="Q581" s="308">
        <v>1</v>
      </c>
      <c r="R581" s="308">
        <v>12</v>
      </c>
    </row>
    <row r="582" spans="1:18" s="321" customFormat="1" ht="22.5" x14ac:dyDescent="0.25">
      <c r="A582" s="317" t="s">
        <v>471</v>
      </c>
      <c r="B582" s="317" t="s">
        <v>472</v>
      </c>
      <c r="C582" s="317" t="s">
        <v>161</v>
      </c>
      <c r="D582" s="317" t="s">
        <v>573</v>
      </c>
      <c r="E582" s="318">
        <v>3125</v>
      </c>
      <c r="F582" s="322" t="s">
        <v>1635</v>
      </c>
      <c r="G582" s="317" t="s">
        <v>1636</v>
      </c>
      <c r="H582" s="317" t="s">
        <v>475</v>
      </c>
      <c r="I582" s="317" t="s">
        <v>497</v>
      </c>
      <c r="J582" s="317" t="s">
        <v>497</v>
      </c>
      <c r="K582" s="320">
        <v>6</v>
      </c>
      <c r="L582" s="320">
        <v>12</v>
      </c>
      <c r="M582" s="318">
        <v>37500</v>
      </c>
      <c r="N582" s="320">
        <v>1</v>
      </c>
      <c r="O582" s="320">
        <v>6</v>
      </c>
      <c r="P582" s="318">
        <v>18750</v>
      </c>
      <c r="Q582" s="308">
        <v>1</v>
      </c>
      <c r="R582" s="308">
        <v>12</v>
      </c>
    </row>
    <row r="583" spans="1:18" s="321" customFormat="1" ht="22.5" x14ac:dyDescent="0.25">
      <c r="A583" s="317" t="s">
        <v>471</v>
      </c>
      <c r="B583" s="317" t="s">
        <v>472</v>
      </c>
      <c r="C583" s="317" t="s">
        <v>161</v>
      </c>
      <c r="D583" s="317" t="s">
        <v>1637</v>
      </c>
      <c r="E583" s="318">
        <v>2800</v>
      </c>
      <c r="F583" s="322" t="s">
        <v>1638</v>
      </c>
      <c r="G583" s="317" t="s">
        <v>1639</v>
      </c>
      <c r="H583" s="317" t="s">
        <v>492</v>
      </c>
      <c r="I583" s="317" t="s">
        <v>493</v>
      </c>
      <c r="J583" s="317" t="s">
        <v>493</v>
      </c>
      <c r="K583" s="320">
        <v>6</v>
      </c>
      <c r="L583" s="320">
        <v>12</v>
      </c>
      <c r="M583" s="318">
        <v>33600</v>
      </c>
      <c r="N583" s="320">
        <v>1</v>
      </c>
      <c r="O583" s="320">
        <v>6</v>
      </c>
      <c r="P583" s="318">
        <v>16800</v>
      </c>
      <c r="Q583" s="308">
        <v>1</v>
      </c>
      <c r="R583" s="308">
        <v>12</v>
      </c>
    </row>
    <row r="584" spans="1:18" s="321" customFormat="1" ht="33.75" x14ac:dyDescent="0.25">
      <c r="A584" s="317" t="s">
        <v>471</v>
      </c>
      <c r="B584" s="317" t="s">
        <v>472</v>
      </c>
      <c r="C584" s="317" t="s">
        <v>161</v>
      </c>
      <c r="D584" s="317" t="s">
        <v>534</v>
      </c>
      <c r="E584" s="318">
        <v>3100</v>
      </c>
      <c r="F584" s="326">
        <v>40887721</v>
      </c>
      <c r="G584" s="317" t="s">
        <v>1640</v>
      </c>
      <c r="H584" s="317" t="s">
        <v>1079</v>
      </c>
      <c r="I584" s="317" t="s">
        <v>479</v>
      </c>
      <c r="J584" s="317" t="s">
        <v>479</v>
      </c>
      <c r="K584" s="320">
        <v>6</v>
      </c>
      <c r="L584" s="320">
        <v>12</v>
      </c>
      <c r="M584" s="318">
        <v>37200</v>
      </c>
      <c r="N584" s="320">
        <v>1</v>
      </c>
      <c r="O584" s="320">
        <v>6</v>
      </c>
      <c r="P584" s="318">
        <v>18600</v>
      </c>
      <c r="Q584" s="308">
        <v>1</v>
      </c>
      <c r="R584" s="308">
        <v>12</v>
      </c>
    </row>
    <row r="585" spans="1:18" s="321" customFormat="1" ht="22.5" x14ac:dyDescent="0.25">
      <c r="A585" s="317" t="s">
        <v>471</v>
      </c>
      <c r="B585" s="317" t="s">
        <v>472</v>
      </c>
      <c r="C585" s="317" t="s">
        <v>161</v>
      </c>
      <c r="D585" s="317" t="s">
        <v>1641</v>
      </c>
      <c r="E585" s="318">
        <v>6100</v>
      </c>
      <c r="F585" s="322" t="s">
        <v>1642</v>
      </c>
      <c r="G585" s="317" t="s">
        <v>1643</v>
      </c>
      <c r="H585" s="317" t="s">
        <v>555</v>
      </c>
      <c r="I585" s="317" t="s">
        <v>479</v>
      </c>
      <c r="J585" s="317" t="s">
        <v>479</v>
      </c>
      <c r="K585" s="320">
        <v>6</v>
      </c>
      <c r="L585" s="320">
        <v>12</v>
      </c>
      <c r="M585" s="318">
        <v>73200</v>
      </c>
      <c r="N585" s="320">
        <v>1</v>
      </c>
      <c r="O585" s="320">
        <v>6</v>
      </c>
      <c r="P585" s="318">
        <v>36600</v>
      </c>
      <c r="Q585" s="308">
        <v>1</v>
      </c>
      <c r="R585" s="308">
        <v>12</v>
      </c>
    </row>
    <row r="586" spans="1:18" s="321" customFormat="1" ht="22.5" x14ac:dyDescent="0.25">
      <c r="A586" s="317" t="s">
        <v>471</v>
      </c>
      <c r="B586" s="317" t="s">
        <v>472</v>
      </c>
      <c r="C586" s="317" t="s">
        <v>161</v>
      </c>
      <c r="D586" s="317" t="s">
        <v>593</v>
      </c>
      <c r="E586" s="318">
        <v>2800</v>
      </c>
      <c r="F586" s="319">
        <v>21440997</v>
      </c>
      <c r="G586" s="317" t="s">
        <v>1644</v>
      </c>
      <c r="H586" s="317" t="s">
        <v>1645</v>
      </c>
      <c r="I586" s="317" t="s">
        <v>493</v>
      </c>
      <c r="J586" s="317" t="s">
        <v>493</v>
      </c>
      <c r="K586" s="320">
        <v>6</v>
      </c>
      <c r="L586" s="320">
        <v>12</v>
      </c>
      <c r="M586" s="318">
        <v>33600</v>
      </c>
      <c r="N586" s="320">
        <v>1</v>
      </c>
      <c r="O586" s="320">
        <v>6</v>
      </c>
      <c r="P586" s="318">
        <v>16800</v>
      </c>
      <c r="Q586" s="308">
        <v>1</v>
      </c>
      <c r="R586" s="308">
        <v>12</v>
      </c>
    </row>
    <row r="587" spans="1:18" s="321" customFormat="1" ht="33.75" x14ac:dyDescent="0.25">
      <c r="A587" s="317" t="s">
        <v>471</v>
      </c>
      <c r="B587" s="317" t="s">
        <v>472</v>
      </c>
      <c r="C587" s="317" t="s">
        <v>161</v>
      </c>
      <c r="D587" s="317" t="s">
        <v>1646</v>
      </c>
      <c r="E587" s="318">
        <v>6250</v>
      </c>
      <c r="F587" s="319">
        <v>41634722</v>
      </c>
      <c r="G587" s="317" t="s">
        <v>1647</v>
      </c>
      <c r="H587" s="317" t="s">
        <v>1648</v>
      </c>
      <c r="I587" s="317" t="s">
        <v>497</v>
      </c>
      <c r="J587" s="317" t="s">
        <v>497</v>
      </c>
      <c r="K587" s="320">
        <v>6</v>
      </c>
      <c r="L587" s="320">
        <v>12</v>
      </c>
      <c r="M587" s="318">
        <v>75000</v>
      </c>
      <c r="N587" s="320">
        <v>1</v>
      </c>
      <c r="O587" s="320">
        <v>6</v>
      </c>
      <c r="P587" s="318">
        <v>37500</v>
      </c>
      <c r="Q587" s="308">
        <v>1</v>
      </c>
      <c r="R587" s="308">
        <v>12</v>
      </c>
    </row>
    <row r="588" spans="1:18" s="321" customFormat="1" ht="22.5" x14ac:dyDescent="0.25">
      <c r="A588" s="317" t="s">
        <v>471</v>
      </c>
      <c r="B588" s="317" t="s">
        <v>472</v>
      </c>
      <c r="C588" s="317" t="s">
        <v>161</v>
      </c>
      <c r="D588" s="317" t="s">
        <v>1649</v>
      </c>
      <c r="E588" s="318">
        <v>6252</v>
      </c>
      <c r="F588" s="319">
        <v>42225236</v>
      </c>
      <c r="G588" s="317" t="s">
        <v>1650</v>
      </c>
      <c r="H588" s="317" t="s">
        <v>1651</v>
      </c>
      <c r="I588" s="317" t="s">
        <v>479</v>
      </c>
      <c r="J588" s="317" t="s">
        <v>479</v>
      </c>
      <c r="K588" s="320">
        <v>6</v>
      </c>
      <c r="L588" s="320">
        <v>12</v>
      </c>
      <c r="M588" s="318">
        <v>75024</v>
      </c>
      <c r="N588" s="320">
        <v>1</v>
      </c>
      <c r="O588" s="320">
        <v>6</v>
      </c>
      <c r="P588" s="318">
        <v>37512</v>
      </c>
      <c r="Q588" s="308">
        <v>1</v>
      </c>
      <c r="R588" s="308">
        <v>12</v>
      </c>
    </row>
    <row r="589" spans="1:18" s="321" customFormat="1" ht="22.5" x14ac:dyDescent="0.25">
      <c r="A589" s="317" t="s">
        <v>471</v>
      </c>
      <c r="B589" s="317" t="s">
        <v>472</v>
      </c>
      <c r="C589" s="317" t="s">
        <v>161</v>
      </c>
      <c r="D589" s="317" t="s">
        <v>617</v>
      </c>
      <c r="E589" s="318">
        <v>2400</v>
      </c>
      <c r="F589" s="319">
        <v>44889908</v>
      </c>
      <c r="G589" s="317" t="s">
        <v>1652</v>
      </c>
      <c r="H589" s="317" t="s">
        <v>492</v>
      </c>
      <c r="I589" s="317" t="s">
        <v>493</v>
      </c>
      <c r="J589" s="317" t="s">
        <v>493</v>
      </c>
      <c r="K589" s="320">
        <v>6</v>
      </c>
      <c r="L589" s="320">
        <v>12</v>
      </c>
      <c r="M589" s="318">
        <v>28800</v>
      </c>
      <c r="N589" s="320">
        <v>1</v>
      </c>
      <c r="O589" s="320">
        <v>6</v>
      </c>
      <c r="P589" s="318">
        <v>14400</v>
      </c>
      <c r="Q589" s="308">
        <v>1</v>
      </c>
      <c r="R589" s="308">
        <v>12</v>
      </c>
    </row>
    <row r="590" spans="1:18" s="321" customFormat="1" ht="45" x14ac:dyDescent="0.25">
      <c r="A590" s="317" t="s">
        <v>471</v>
      </c>
      <c r="B590" s="317" t="s">
        <v>472</v>
      </c>
      <c r="C590" s="317" t="s">
        <v>161</v>
      </c>
      <c r="D590" s="317" t="s">
        <v>1653</v>
      </c>
      <c r="E590" s="318">
        <v>6250</v>
      </c>
      <c r="F590" s="319">
        <v>25545366</v>
      </c>
      <c r="G590" s="317" t="s">
        <v>1654</v>
      </c>
      <c r="H590" s="317" t="s">
        <v>1655</v>
      </c>
      <c r="I590" s="317" t="s">
        <v>497</v>
      </c>
      <c r="J590" s="317" t="s">
        <v>497</v>
      </c>
      <c r="K590" s="320">
        <v>6</v>
      </c>
      <c r="L590" s="320">
        <v>12</v>
      </c>
      <c r="M590" s="318">
        <v>75000</v>
      </c>
      <c r="N590" s="320">
        <v>1</v>
      </c>
      <c r="O590" s="320">
        <v>6</v>
      </c>
      <c r="P590" s="318">
        <v>37500</v>
      </c>
      <c r="Q590" s="308">
        <v>1</v>
      </c>
      <c r="R590" s="308">
        <v>12</v>
      </c>
    </row>
    <row r="591" spans="1:18" s="321" customFormat="1" ht="22.5" x14ac:dyDescent="0.25">
      <c r="A591" s="317" t="s">
        <v>471</v>
      </c>
      <c r="B591" s="317" t="s">
        <v>472</v>
      </c>
      <c r="C591" s="317" t="s">
        <v>161</v>
      </c>
      <c r="D591" s="317" t="s">
        <v>1537</v>
      </c>
      <c r="E591" s="318">
        <v>2500</v>
      </c>
      <c r="F591" s="319">
        <v>48514954</v>
      </c>
      <c r="G591" s="317" t="s">
        <v>1656</v>
      </c>
      <c r="H591" s="317" t="s">
        <v>398</v>
      </c>
      <c r="I591" s="317" t="s">
        <v>479</v>
      </c>
      <c r="J591" s="317" t="s">
        <v>479</v>
      </c>
      <c r="K591" s="320">
        <v>1</v>
      </c>
      <c r="L591" s="320">
        <v>6</v>
      </c>
      <c r="M591" s="318">
        <v>15000</v>
      </c>
      <c r="N591" s="320">
        <v>1</v>
      </c>
      <c r="O591" s="320">
        <v>6</v>
      </c>
      <c r="P591" s="318">
        <v>15000</v>
      </c>
      <c r="Q591" s="308">
        <v>1</v>
      </c>
      <c r="R591" s="308">
        <v>12</v>
      </c>
    </row>
    <row r="592" spans="1:18" s="321" customFormat="1" ht="22.5" x14ac:dyDescent="0.25">
      <c r="A592" s="317" t="s">
        <v>471</v>
      </c>
      <c r="B592" s="317" t="s">
        <v>472</v>
      </c>
      <c r="C592" s="317" t="s">
        <v>161</v>
      </c>
      <c r="D592" s="317" t="s">
        <v>544</v>
      </c>
      <c r="E592" s="318">
        <v>6300</v>
      </c>
      <c r="F592" s="319">
        <v>47512984</v>
      </c>
      <c r="G592" s="317" t="s">
        <v>1657</v>
      </c>
      <c r="H592" s="317" t="s">
        <v>392</v>
      </c>
      <c r="I592" s="317" t="s">
        <v>479</v>
      </c>
      <c r="J592" s="317" t="s">
        <v>479</v>
      </c>
      <c r="K592" s="320">
        <v>6</v>
      </c>
      <c r="L592" s="320">
        <v>12</v>
      </c>
      <c r="M592" s="318">
        <v>75600</v>
      </c>
      <c r="N592" s="320">
        <v>1</v>
      </c>
      <c r="O592" s="320">
        <v>6</v>
      </c>
      <c r="P592" s="318">
        <v>37800</v>
      </c>
      <c r="Q592" s="308">
        <v>1</v>
      </c>
      <c r="R592" s="308">
        <v>12</v>
      </c>
    </row>
    <row r="593" spans="1:18" s="321" customFormat="1" ht="22.5" x14ac:dyDescent="0.25">
      <c r="A593" s="317" t="s">
        <v>471</v>
      </c>
      <c r="B593" s="317" t="s">
        <v>472</v>
      </c>
      <c r="C593" s="317" t="s">
        <v>161</v>
      </c>
      <c r="D593" s="317" t="s">
        <v>1658</v>
      </c>
      <c r="E593" s="318">
        <v>8700</v>
      </c>
      <c r="F593" s="322" t="s">
        <v>1659</v>
      </c>
      <c r="G593" s="317" t="s">
        <v>1660</v>
      </c>
      <c r="H593" s="317" t="s">
        <v>555</v>
      </c>
      <c r="I593" s="317" t="s">
        <v>479</v>
      </c>
      <c r="J593" s="317" t="s">
        <v>479</v>
      </c>
      <c r="K593" s="320">
        <v>6</v>
      </c>
      <c r="L593" s="320">
        <v>12</v>
      </c>
      <c r="M593" s="318">
        <v>104400</v>
      </c>
      <c r="N593" s="320">
        <v>1</v>
      </c>
      <c r="O593" s="320">
        <v>6</v>
      </c>
      <c r="P593" s="318">
        <v>52200</v>
      </c>
      <c r="Q593" s="308">
        <v>1</v>
      </c>
      <c r="R593" s="308">
        <v>12</v>
      </c>
    </row>
    <row r="594" spans="1:18" s="321" customFormat="1" ht="22.5" x14ac:dyDescent="0.25">
      <c r="A594" s="317" t="s">
        <v>471</v>
      </c>
      <c r="B594" s="317" t="s">
        <v>472</v>
      </c>
      <c r="C594" s="317" t="s">
        <v>161</v>
      </c>
      <c r="D594" s="317" t="s">
        <v>582</v>
      </c>
      <c r="E594" s="318">
        <v>3125</v>
      </c>
      <c r="F594" s="319">
        <v>41906479</v>
      </c>
      <c r="G594" s="317" t="s">
        <v>1661</v>
      </c>
      <c r="H594" s="317" t="s">
        <v>1662</v>
      </c>
      <c r="I594" s="317" t="s">
        <v>479</v>
      </c>
      <c r="J594" s="317" t="s">
        <v>479</v>
      </c>
      <c r="K594" s="320">
        <v>6</v>
      </c>
      <c r="L594" s="320">
        <v>12</v>
      </c>
      <c r="M594" s="318">
        <v>37500</v>
      </c>
      <c r="N594" s="320">
        <v>1</v>
      </c>
      <c r="O594" s="320">
        <v>6</v>
      </c>
      <c r="P594" s="318">
        <v>18750</v>
      </c>
      <c r="Q594" s="308">
        <v>1</v>
      </c>
      <c r="R594" s="308">
        <v>12</v>
      </c>
    </row>
    <row r="595" spans="1:18" s="321" customFormat="1" ht="33.75" x14ac:dyDescent="0.25">
      <c r="A595" s="317" t="s">
        <v>471</v>
      </c>
      <c r="B595" s="317" t="s">
        <v>472</v>
      </c>
      <c r="C595" s="317" t="s">
        <v>161</v>
      </c>
      <c r="D595" s="317" t="s">
        <v>763</v>
      </c>
      <c r="E595" s="318">
        <v>3500</v>
      </c>
      <c r="F595" s="322" t="s">
        <v>1663</v>
      </c>
      <c r="G595" s="317" t="s">
        <v>1664</v>
      </c>
      <c r="H595" s="317" t="s">
        <v>1665</v>
      </c>
      <c r="I595" s="317" t="s">
        <v>476</v>
      </c>
      <c r="J595" s="317" t="s">
        <v>476</v>
      </c>
      <c r="K595" s="320">
        <v>6</v>
      </c>
      <c r="L595" s="320">
        <v>12</v>
      </c>
      <c r="M595" s="318">
        <v>42000</v>
      </c>
      <c r="N595" s="320">
        <v>1</v>
      </c>
      <c r="O595" s="320">
        <v>6</v>
      </c>
      <c r="P595" s="318">
        <v>21000</v>
      </c>
      <c r="Q595" s="308">
        <v>1</v>
      </c>
      <c r="R595" s="308">
        <v>12</v>
      </c>
    </row>
    <row r="596" spans="1:18" s="321" customFormat="1" ht="22.5" x14ac:dyDescent="0.25">
      <c r="A596" s="317" t="s">
        <v>471</v>
      </c>
      <c r="B596" s="317" t="s">
        <v>472</v>
      </c>
      <c r="C596" s="317" t="s">
        <v>161</v>
      </c>
      <c r="D596" s="317" t="s">
        <v>573</v>
      </c>
      <c r="E596" s="318">
        <v>3125</v>
      </c>
      <c r="F596" s="319">
        <v>45349574</v>
      </c>
      <c r="G596" s="317" t="s">
        <v>1666</v>
      </c>
      <c r="H596" s="317" t="s">
        <v>1051</v>
      </c>
      <c r="I596" s="317" t="s">
        <v>497</v>
      </c>
      <c r="J596" s="317" t="s">
        <v>497</v>
      </c>
      <c r="K596" s="320">
        <v>6</v>
      </c>
      <c r="L596" s="320">
        <v>12</v>
      </c>
      <c r="M596" s="318">
        <v>37500</v>
      </c>
      <c r="N596" s="320">
        <v>1</v>
      </c>
      <c r="O596" s="320">
        <v>6</v>
      </c>
      <c r="P596" s="318">
        <v>18750</v>
      </c>
      <c r="Q596" s="308">
        <v>1</v>
      </c>
      <c r="R596" s="308">
        <v>12</v>
      </c>
    </row>
    <row r="597" spans="1:18" s="321" customFormat="1" ht="33.75" x14ac:dyDescent="0.25">
      <c r="A597" s="317" t="s">
        <v>471</v>
      </c>
      <c r="B597" s="317" t="s">
        <v>472</v>
      </c>
      <c r="C597" s="317" t="s">
        <v>161</v>
      </c>
      <c r="D597" s="317" t="s">
        <v>582</v>
      </c>
      <c r="E597" s="318">
        <v>3100</v>
      </c>
      <c r="F597" s="322" t="s">
        <v>1667</v>
      </c>
      <c r="G597" s="317" t="s">
        <v>1668</v>
      </c>
      <c r="H597" s="317" t="s">
        <v>1051</v>
      </c>
      <c r="I597" s="317" t="s">
        <v>476</v>
      </c>
      <c r="J597" s="317" t="s">
        <v>476</v>
      </c>
      <c r="K597" s="320">
        <v>6</v>
      </c>
      <c r="L597" s="320">
        <v>12</v>
      </c>
      <c r="M597" s="318">
        <v>37200</v>
      </c>
      <c r="N597" s="320">
        <v>1</v>
      </c>
      <c r="O597" s="320">
        <v>6</v>
      </c>
      <c r="P597" s="318">
        <v>18600</v>
      </c>
      <c r="Q597" s="308">
        <v>1</v>
      </c>
      <c r="R597" s="308">
        <v>12</v>
      </c>
    </row>
    <row r="598" spans="1:18" s="321" customFormat="1" ht="22.5" x14ac:dyDescent="0.25">
      <c r="A598" s="317" t="s">
        <v>471</v>
      </c>
      <c r="B598" s="317" t="s">
        <v>472</v>
      </c>
      <c r="C598" s="317" t="s">
        <v>161</v>
      </c>
      <c r="D598" s="317" t="s">
        <v>477</v>
      </c>
      <c r="E598" s="318">
        <v>3125</v>
      </c>
      <c r="F598" s="326">
        <v>47178137</v>
      </c>
      <c r="G598" s="317" t="s">
        <v>1669</v>
      </c>
      <c r="H598" s="317" t="s">
        <v>527</v>
      </c>
      <c r="I598" s="317" t="s">
        <v>479</v>
      </c>
      <c r="J598" s="317" t="s">
        <v>479</v>
      </c>
      <c r="K598" s="320">
        <v>6</v>
      </c>
      <c r="L598" s="320">
        <v>12</v>
      </c>
      <c r="M598" s="318">
        <v>37500</v>
      </c>
      <c r="N598" s="320">
        <v>1</v>
      </c>
      <c r="O598" s="320">
        <v>6</v>
      </c>
      <c r="P598" s="318">
        <v>18750</v>
      </c>
      <c r="Q598" s="308">
        <v>1</v>
      </c>
      <c r="R598" s="308">
        <v>12</v>
      </c>
    </row>
    <row r="599" spans="1:18" s="321" customFormat="1" ht="22.5" x14ac:dyDescent="0.25">
      <c r="A599" s="317" t="s">
        <v>471</v>
      </c>
      <c r="B599" s="317" t="s">
        <v>472</v>
      </c>
      <c r="C599" s="317" t="s">
        <v>161</v>
      </c>
      <c r="D599" s="317" t="s">
        <v>894</v>
      </c>
      <c r="E599" s="318">
        <v>4882.8100000000004</v>
      </c>
      <c r="F599" s="322" t="s">
        <v>1670</v>
      </c>
      <c r="G599" s="317" t="s">
        <v>1671</v>
      </c>
      <c r="H599" s="317" t="s">
        <v>661</v>
      </c>
      <c r="I599" s="317" t="s">
        <v>479</v>
      </c>
      <c r="J599" s="317" t="s">
        <v>479</v>
      </c>
      <c r="K599" s="320">
        <v>6</v>
      </c>
      <c r="L599" s="320">
        <v>12</v>
      </c>
      <c r="M599" s="318">
        <v>58593.72</v>
      </c>
      <c r="N599" s="320">
        <v>1</v>
      </c>
      <c r="O599" s="320">
        <v>6</v>
      </c>
      <c r="P599" s="318">
        <v>29296.86</v>
      </c>
      <c r="Q599" s="308">
        <v>1</v>
      </c>
      <c r="R599" s="308">
        <v>12</v>
      </c>
    </row>
    <row r="600" spans="1:18" s="321" customFormat="1" ht="22.5" x14ac:dyDescent="0.25">
      <c r="A600" s="317" t="s">
        <v>471</v>
      </c>
      <c r="B600" s="317" t="s">
        <v>472</v>
      </c>
      <c r="C600" s="317" t="s">
        <v>161</v>
      </c>
      <c r="D600" s="317" t="s">
        <v>1390</v>
      </c>
      <c r="E600" s="318">
        <v>5000</v>
      </c>
      <c r="F600" s="319">
        <v>10426235</v>
      </c>
      <c r="G600" s="317" t="s">
        <v>1672</v>
      </c>
      <c r="H600" s="317" t="s">
        <v>500</v>
      </c>
      <c r="I600" s="317" t="s">
        <v>479</v>
      </c>
      <c r="J600" s="317" t="s">
        <v>479</v>
      </c>
      <c r="K600" s="320">
        <v>6</v>
      </c>
      <c r="L600" s="320">
        <v>12</v>
      </c>
      <c r="M600" s="318">
        <v>60000</v>
      </c>
      <c r="N600" s="320">
        <v>1</v>
      </c>
      <c r="O600" s="320">
        <v>6</v>
      </c>
      <c r="P600" s="318">
        <v>30000</v>
      </c>
      <c r="Q600" s="308">
        <v>1</v>
      </c>
      <c r="R600" s="308">
        <v>12</v>
      </c>
    </row>
    <row r="601" spans="1:18" s="321" customFormat="1" ht="22.5" x14ac:dyDescent="0.25">
      <c r="A601" s="317" t="s">
        <v>471</v>
      </c>
      <c r="B601" s="317" t="s">
        <v>472</v>
      </c>
      <c r="C601" s="317" t="s">
        <v>161</v>
      </c>
      <c r="D601" s="317" t="s">
        <v>1673</v>
      </c>
      <c r="E601" s="318">
        <v>3500</v>
      </c>
      <c r="F601" s="319">
        <v>72739056</v>
      </c>
      <c r="G601" s="317" t="s">
        <v>1674</v>
      </c>
      <c r="H601" s="317" t="s">
        <v>392</v>
      </c>
      <c r="I601" s="317" t="s">
        <v>479</v>
      </c>
      <c r="J601" s="317" t="s">
        <v>479</v>
      </c>
      <c r="K601" s="320">
        <v>6</v>
      </c>
      <c r="L601" s="320">
        <v>12</v>
      </c>
      <c r="M601" s="318">
        <v>42000</v>
      </c>
      <c r="N601" s="320">
        <v>1</v>
      </c>
      <c r="O601" s="320">
        <v>6</v>
      </c>
      <c r="P601" s="318">
        <v>21000</v>
      </c>
      <c r="Q601" s="308">
        <v>1</v>
      </c>
      <c r="R601" s="308">
        <v>12</v>
      </c>
    </row>
    <row r="602" spans="1:18" s="321" customFormat="1" ht="22.5" x14ac:dyDescent="0.25">
      <c r="A602" s="317" t="s">
        <v>471</v>
      </c>
      <c r="B602" s="317" t="s">
        <v>472</v>
      </c>
      <c r="C602" s="317" t="s">
        <v>161</v>
      </c>
      <c r="D602" s="317" t="s">
        <v>1390</v>
      </c>
      <c r="E602" s="318">
        <v>5300</v>
      </c>
      <c r="F602" s="319">
        <v>10343116</v>
      </c>
      <c r="G602" s="317" t="s">
        <v>1675</v>
      </c>
      <c r="H602" s="317" t="s">
        <v>503</v>
      </c>
      <c r="I602" s="317" t="s">
        <v>479</v>
      </c>
      <c r="J602" s="317" t="s">
        <v>479</v>
      </c>
      <c r="K602" s="320">
        <v>6</v>
      </c>
      <c r="L602" s="320">
        <v>12</v>
      </c>
      <c r="M602" s="318">
        <v>63600</v>
      </c>
      <c r="N602" s="320">
        <v>1</v>
      </c>
      <c r="O602" s="320">
        <v>6</v>
      </c>
      <c r="P602" s="318">
        <v>31800</v>
      </c>
      <c r="Q602" s="308">
        <v>1</v>
      </c>
      <c r="R602" s="308">
        <v>12</v>
      </c>
    </row>
    <row r="603" spans="1:18" s="321" customFormat="1" ht="33.75" x14ac:dyDescent="0.25">
      <c r="A603" s="317" t="s">
        <v>471</v>
      </c>
      <c r="B603" s="317" t="s">
        <v>472</v>
      </c>
      <c r="C603" s="317" t="s">
        <v>161</v>
      </c>
      <c r="D603" s="317" t="s">
        <v>1676</v>
      </c>
      <c r="E603" s="318">
        <v>3500</v>
      </c>
      <c r="F603" s="322" t="s">
        <v>1677</v>
      </c>
      <c r="G603" s="317" t="s">
        <v>1678</v>
      </c>
      <c r="H603" s="317" t="s">
        <v>1679</v>
      </c>
      <c r="I603" s="317" t="s">
        <v>476</v>
      </c>
      <c r="J603" s="317" t="s">
        <v>476</v>
      </c>
      <c r="K603" s="320">
        <v>6</v>
      </c>
      <c r="L603" s="320">
        <v>12</v>
      </c>
      <c r="M603" s="318">
        <v>42000</v>
      </c>
      <c r="N603" s="320">
        <v>1</v>
      </c>
      <c r="O603" s="320">
        <v>4</v>
      </c>
      <c r="P603" s="318">
        <f>+O603*E603</f>
        <v>14000</v>
      </c>
      <c r="Q603" s="308">
        <v>0</v>
      </c>
      <c r="R603" s="308">
        <v>0</v>
      </c>
    </row>
    <row r="604" spans="1:18" s="321" customFormat="1" ht="33.75" x14ac:dyDescent="0.25">
      <c r="A604" s="317" t="s">
        <v>471</v>
      </c>
      <c r="B604" s="317" t="s">
        <v>472</v>
      </c>
      <c r="C604" s="317" t="s">
        <v>161</v>
      </c>
      <c r="D604" s="337" t="s">
        <v>1680</v>
      </c>
      <c r="E604" s="318">
        <v>13500</v>
      </c>
      <c r="F604" s="322">
        <v>21507607</v>
      </c>
      <c r="G604" s="337" t="s">
        <v>1681</v>
      </c>
      <c r="H604" s="317" t="s">
        <v>990</v>
      </c>
      <c r="I604" s="317" t="s">
        <v>479</v>
      </c>
      <c r="J604" s="317" t="s">
        <v>479</v>
      </c>
      <c r="K604" s="320">
        <v>0</v>
      </c>
      <c r="L604" s="320">
        <v>0</v>
      </c>
      <c r="M604" s="318">
        <v>0</v>
      </c>
      <c r="N604" s="320">
        <v>1</v>
      </c>
      <c r="O604" s="320">
        <v>4</v>
      </c>
      <c r="P604" s="318">
        <f>+O604*E604</f>
        <v>54000</v>
      </c>
      <c r="Q604" s="308">
        <v>1</v>
      </c>
      <c r="R604" s="308">
        <v>12</v>
      </c>
    </row>
    <row r="605" spans="1:18" s="321" customFormat="1" ht="22.5" x14ac:dyDescent="0.25">
      <c r="A605" s="317" t="s">
        <v>471</v>
      </c>
      <c r="B605" s="317" t="s">
        <v>472</v>
      </c>
      <c r="C605" s="317" t="s">
        <v>161</v>
      </c>
      <c r="D605" s="317" t="s">
        <v>517</v>
      </c>
      <c r="E605" s="318">
        <v>3125</v>
      </c>
      <c r="F605" s="319">
        <v>10179572</v>
      </c>
      <c r="G605" s="317" t="s">
        <v>1682</v>
      </c>
      <c r="H605" s="317" t="s">
        <v>1099</v>
      </c>
      <c r="I605" s="317" t="s">
        <v>497</v>
      </c>
      <c r="J605" s="317" t="s">
        <v>497</v>
      </c>
      <c r="K605" s="320">
        <v>1</v>
      </c>
      <c r="L605" s="320">
        <v>2</v>
      </c>
      <c r="M605" s="318">
        <v>6250</v>
      </c>
      <c r="N605" s="320">
        <v>0</v>
      </c>
      <c r="O605" s="320">
        <v>0</v>
      </c>
      <c r="P605" s="318">
        <v>0</v>
      </c>
      <c r="Q605" s="308">
        <v>0</v>
      </c>
      <c r="R605" s="308">
        <v>0</v>
      </c>
    </row>
    <row r="606" spans="1:18" s="321" customFormat="1" ht="22.5" x14ac:dyDescent="0.25">
      <c r="A606" s="317" t="s">
        <v>471</v>
      </c>
      <c r="B606" s="317" t="s">
        <v>472</v>
      </c>
      <c r="C606" s="317" t="s">
        <v>161</v>
      </c>
      <c r="D606" s="317" t="s">
        <v>517</v>
      </c>
      <c r="E606" s="318">
        <v>3500</v>
      </c>
      <c r="F606" s="319">
        <v>10179572</v>
      </c>
      <c r="G606" s="317" t="s">
        <v>1682</v>
      </c>
      <c r="H606" s="317" t="s">
        <v>1099</v>
      </c>
      <c r="I606" s="317" t="s">
        <v>497</v>
      </c>
      <c r="J606" s="317" t="s">
        <v>497</v>
      </c>
      <c r="K606" s="320">
        <v>1</v>
      </c>
      <c r="L606" s="320">
        <v>10</v>
      </c>
      <c r="M606" s="318">
        <v>35000</v>
      </c>
      <c r="N606" s="320">
        <v>1</v>
      </c>
      <c r="O606" s="320">
        <v>6</v>
      </c>
      <c r="P606" s="318">
        <v>21000</v>
      </c>
      <c r="Q606" s="308">
        <v>1</v>
      </c>
      <c r="R606" s="308">
        <v>12</v>
      </c>
    </row>
    <row r="607" spans="1:18" s="321" customFormat="1" ht="22.5" x14ac:dyDescent="0.25">
      <c r="A607" s="317" t="s">
        <v>471</v>
      </c>
      <c r="B607" s="317" t="s">
        <v>472</v>
      </c>
      <c r="C607" s="317" t="s">
        <v>161</v>
      </c>
      <c r="D607" s="317" t="s">
        <v>517</v>
      </c>
      <c r="E607" s="318">
        <v>3125</v>
      </c>
      <c r="F607" s="319">
        <v>10179572</v>
      </c>
      <c r="G607" s="317" t="s">
        <v>1682</v>
      </c>
      <c r="H607" s="317" t="s">
        <v>1099</v>
      </c>
      <c r="I607" s="317" t="s">
        <v>497</v>
      </c>
      <c r="J607" s="317" t="s">
        <v>497</v>
      </c>
      <c r="K607" s="320">
        <v>0</v>
      </c>
      <c r="L607" s="320">
        <v>0</v>
      </c>
      <c r="M607" s="318">
        <v>0</v>
      </c>
      <c r="N607" s="320">
        <v>1</v>
      </c>
      <c r="O607" s="320">
        <v>4</v>
      </c>
      <c r="P607" s="318">
        <v>12500</v>
      </c>
      <c r="Q607" s="308">
        <v>0</v>
      </c>
      <c r="R607" s="308">
        <v>0</v>
      </c>
    </row>
    <row r="608" spans="1:18" s="321" customFormat="1" ht="22.5" x14ac:dyDescent="0.25">
      <c r="A608" s="317" t="s">
        <v>471</v>
      </c>
      <c r="B608" s="317" t="s">
        <v>472</v>
      </c>
      <c r="C608" s="317" t="s">
        <v>161</v>
      </c>
      <c r="D608" s="317" t="s">
        <v>1683</v>
      </c>
      <c r="E608" s="318">
        <v>14000</v>
      </c>
      <c r="F608" s="322" t="s">
        <v>1684</v>
      </c>
      <c r="G608" s="317" t="s">
        <v>1685</v>
      </c>
      <c r="H608" s="317" t="s">
        <v>392</v>
      </c>
      <c r="I608" s="317" t="s">
        <v>479</v>
      </c>
      <c r="J608" s="317" t="s">
        <v>479</v>
      </c>
      <c r="K608" s="320">
        <v>6</v>
      </c>
      <c r="L608" s="320">
        <v>12</v>
      </c>
      <c r="M608" s="318">
        <v>168000</v>
      </c>
      <c r="N608" s="320">
        <v>1</v>
      </c>
      <c r="O608" s="320">
        <v>6</v>
      </c>
      <c r="P608" s="318">
        <v>84000</v>
      </c>
      <c r="Q608" s="308">
        <v>1</v>
      </c>
      <c r="R608" s="308">
        <v>12</v>
      </c>
    </row>
    <row r="609" spans="1:18" s="321" customFormat="1" ht="22.5" x14ac:dyDescent="0.25">
      <c r="A609" s="317" t="s">
        <v>471</v>
      </c>
      <c r="B609" s="317" t="s">
        <v>472</v>
      </c>
      <c r="C609" s="317" t="s">
        <v>161</v>
      </c>
      <c r="D609" s="317" t="s">
        <v>800</v>
      </c>
      <c r="E609" s="318">
        <v>5000</v>
      </c>
      <c r="F609" s="322" t="s">
        <v>1686</v>
      </c>
      <c r="G609" s="317" t="s">
        <v>1687</v>
      </c>
      <c r="H609" s="317" t="s">
        <v>800</v>
      </c>
      <c r="I609" s="317" t="s">
        <v>479</v>
      </c>
      <c r="J609" s="317" t="s">
        <v>479</v>
      </c>
      <c r="K609" s="320">
        <v>6</v>
      </c>
      <c r="L609" s="320">
        <v>12</v>
      </c>
      <c r="M609" s="318">
        <v>60000</v>
      </c>
      <c r="N609" s="320">
        <v>1</v>
      </c>
      <c r="O609" s="320">
        <v>6</v>
      </c>
      <c r="P609" s="318">
        <v>30000</v>
      </c>
      <c r="Q609" s="308">
        <v>1</v>
      </c>
      <c r="R609" s="308">
        <v>12</v>
      </c>
    </row>
    <row r="610" spans="1:18" s="321" customFormat="1" ht="22.5" x14ac:dyDescent="0.25">
      <c r="A610" s="317" t="s">
        <v>471</v>
      </c>
      <c r="B610" s="317" t="s">
        <v>472</v>
      </c>
      <c r="C610" s="317" t="s">
        <v>161</v>
      </c>
      <c r="D610" s="317" t="s">
        <v>508</v>
      </c>
      <c r="E610" s="318">
        <v>3000</v>
      </c>
      <c r="F610" s="319">
        <v>40037754</v>
      </c>
      <c r="G610" s="317" t="s">
        <v>1688</v>
      </c>
      <c r="H610" s="317" t="s">
        <v>492</v>
      </c>
      <c r="I610" s="317" t="s">
        <v>493</v>
      </c>
      <c r="J610" s="317" t="s">
        <v>493</v>
      </c>
      <c r="K610" s="320">
        <v>6</v>
      </c>
      <c r="L610" s="320">
        <v>12</v>
      </c>
      <c r="M610" s="318">
        <v>36000</v>
      </c>
      <c r="N610" s="320">
        <v>1</v>
      </c>
      <c r="O610" s="320">
        <v>6</v>
      </c>
      <c r="P610" s="318">
        <v>18000</v>
      </c>
      <c r="Q610" s="308">
        <v>1</v>
      </c>
      <c r="R610" s="308">
        <v>12</v>
      </c>
    </row>
    <row r="611" spans="1:18" s="321" customFormat="1" ht="22.5" x14ac:dyDescent="0.25">
      <c r="A611" s="317" t="s">
        <v>471</v>
      </c>
      <c r="B611" s="317" t="s">
        <v>504</v>
      </c>
      <c r="C611" s="317" t="s">
        <v>161</v>
      </c>
      <c r="D611" s="323" t="s">
        <v>505</v>
      </c>
      <c r="E611" s="324">
        <v>2000</v>
      </c>
      <c r="F611" s="325">
        <v>44293462</v>
      </c>
      <c r="G611" s="320" t="s">
        <v>1689</v>
      </c>
      <c r="H611" s="323" t="s">
        <v>609</v>
      </c>
      <c r="I611" s="323" t="s">
        <v>610</v>
      </c>
      <c r="J611" s="323" t="s">
        <v>610</v>
      </c>
      <c r="K611" s="320">
        <v>1</v>
      </c>
      <c r="L611" s="320">
        <v>2</v>
      </c>
      <c r="M611" s="318">
        <f>+E611*L611</f>
        <v>4000</v>
      </c>
      <c r="N611" s="320">
        <v>1</v>
      </c>
      <c r="O611" s="320">
        <v>6</v>
      </c>
      <c r="P611" s="318">
        <f>+O611*E611</f>
        <v>12000</v>
      </c>
      <c r="Q611" s="308">
        <v>1</v>
      </c>
      <c r="R611" s="308">
        <v>12</v>
      </c>
    </row>
    <row r="612" spans="1:18" s="321" customFormat="1" ht="22.5" x14ac:dyDescent="0.25">
      <c r="A612" s="317" t="s">
        <v>471</v>
      </c>
      <c r="B612" s="317" t="s">
        <v>472</v>
      </c>
      <c r="C612" s="317" t="s">
        <v>161</v>
      </c>
      <c r="D612" s="317" t="s">
        <v>617</v>
      </c>
      <c r="E612" s="318">
        <v>2400</v>
      </c>
      <c r="F612" s="322" t="s">
        <v>1690</v>
      </c>
      <c r="G612" s="317" t="s">
        <v>1691</v>
      </c>
      <c r="H612" s="317" t="s">
        <v>492</v>
      </c>
      <c r="I612" s="317" t="s">
        <v>493</v>
      </c>
      <c r="J612" s="317" t="s">
        <v>493</v>
      </c>
      <c r="K612" s="320">
        <v>6</v>
      </c>
      <c r="L612" s="320">
        <v>12</v>
      </c>
      <c r="M612" s="318">
        <v>28800</v>
      </c>
      <c r="N612" s="320">
        <v>1</v>
      </c>
      <c r="O612" s="320">
        <v>6</v>
      </c>
      <c r="P612" s="318">
        <v>14400</v>
      </c>
      <c r="Q612" s="308">
        <v>1</v>
      </c>
      <c r="R612" s="308">
        <v>12</v>
      </c>
    </row>
    <row r="613" spans="1:18" s="321" customFormat="1" ht="22.5" x14ac:dyDescent="0.25">
      <c r="A613" s="317" t="s">
        <v>471</v>
      </c>
      <c r="B613" s="317" t="s">
        <v>472</v>
      </c>
      <c r="C613" s="317" t="s">
        <v>161</v>
      </c>
      <c r="D613" s="317" t="s">
        <v>544</v>
      </c>
      <c r="E613" s="318">
        <v>7000</v>
      </c>
      <c r="F613" s="335">
        <v>44705369</v>
      </c>
      <c r="G613" s="317" t="s">
        <v>1692</v>
      </c>
      <c r="H613" s="317" t="s">
        <v>500</v>
      </c>
      <c r="I613" s="317" t="s">
        <v>479</v>
      </c>
      <c r="J613" s="317" t="s">
        <v>479</v>
      </c>
      <c r="K613" s="320">
        <v>3</v>
      </c>
      <c r="L613" s="320">
        <v>5</v>
      </c>
      <c r="M613" s="318">
        <v>35000</v>
      </c>
      <c r="N613" s="320">
        <v>1</v>
      </c>
      <c r="O613" s="320">
        <v>6</v>
      </c>
      <c r="P613" s="318">
        <v>42000</v>
      </c>
      <c r="Q613" s="308">
        <v>1</v>
      </c>
      <c r="R613" s="308">
        <v>12</v>
      </c>
    </row>
    <row r="614" spans="1:18" s="321" customFormat="1" ht="22.5" x14ac:dyDescent="0.25">
      <c r="A614" s="317" t="s">
        <v>471</v>
      </c>
      <c r="B614" s="317" t="s">
        <v>472</v>
      </c>
      <c r="C614" s="317" t="s">
        <v>161</v>
      </c>
      <c r="D614" s="317" t="s">
        <v>544</v>
      </c>
      <c r="E614" s="318">
        <v>9000</v>
      </c>
      <c r="F614" s="322" t="s">
        <v>1693</v>
      </c>
      <c r="G614" s="317" t="s">
        <v>1694</v>
      </c>
      <c r="H614" s="317" t="s">
        <v>392</v>
      </c>
      <c r="I614" s="317" t="s">
        <v>479</v>
      </c>
      <c r="J614" s="317" t="s">
        <v>479</v>
      </c>
      <c r="K614" s="320">
        <v>6</v>
      </c>
      <c r="L614" s="320">
        <v>12</v>
      </c>
      <c r="M614" s="318">
        <v>108000</v>
      </c>
      <c r="N614" s="320">
        <v>1</v>
      </c>
      <c r="O614" s="320">
        <v>6</v>
      </c>
      <c r="P614" s="318">
        <v>54000</v>
      </c>
      <c r="Q614" s="308">
        <v>1</v>
      </c>
      <c r="R614" s="308">
        <v>12</v>
      </c>
    </row>
    <row r="615" spans="1:18" s="321" customFormat="1" ht="22.5" x14ac:dyDescent="0.25">
      <c r="A615" s="317" t="s">
        <v>471</v>
      </c>
      <c r="B615" s="317" t="s">
        <v>472</v>
      </c>
      <c r="C615" s="317" t="s">
        <v>161</v>
      </c>
      <c r="D615" s="317" t="s">
        <v>593</v>
      </c>
      <c r="E615" s="318">
        <v>2200</v>
      </c>
      <c r="F615" s="319">
        <v>43412941</v>
      </c>
      <c r="G615" s="317" t="s">
        <v>1695</v>
      </c>
      <c r="H615" s="317" t="s">
        <v>492</v>
      </c>
      <c r="I615" s="317" t="s">
        <v>493</v>
      </c>
      <c r="J615" s="317" t="s">
        <v>493</v>
      </c>
      <c r="K615" s="320">
        <v>6</v>
      </c>
      <c r="L615" s="320">
        <v>12</v>
      </c>
      <c r="M615" s="318">
        <v>26400</v>
      </c>
      <c r="N615" s="320">
        <v>1</v>
      </c>
      <c r="O615" s="320">
        <v>6</v>
      </c>
      <c r="P615" s="318">
        <v>13200</v>
      </c>
      <c r="Q615" s="308">
        <v>1</v>
      </c>
      <c r="R615" s="308">
        <v>12</v>
      </c>
    </row>
    <row r="616" spans="1:18" s="321" customFormat="1" ht="22.5" x14ac:dyDescent="0.25">
      <c r="A616" s="317" t="s">
        <v>471</v>
      </c>
      <c r="B616" s="317" t="s">
        <v>472</v>
      </c>
      <c r="C616" s="317" t="s">
        <v>161</v>
      </c>
      <c r="D616" s="317" t="s">
        <v>544</v>
      </c>
      <c r="E616" s="318">
        <v>5000</v>
      </c>
      <c r="F616" s="322" t="s">
        <v>1696</v>
      </c>
      <c r="G616" s="317" t="s">
        <v>1697</v>
      </c>
      <c r="H616" s="317" t="s">
        <v>392</v>
      </c>
      <c r="I616" s="317" t="s">
        <v>479</v>
      </c>
      <c r="J616" s="317" t="s">
        <v>479</v>
      </c>
      <c r="K616" s="320">
        <v>6</v>
      </c>
      <c r="L616" s="320">
        <v>12</v>
      </c>
      <c r="M616" s="318">
        <v>60000</v>
      </c>
      <c r="N616" s="320">
        <v>1</v>
      </c>
      <c r="O616" s="320">
        <v>6</v>
      </c>
      <c r="P616" s="318">
        <v>30000</v>
      </c>
      <c r="Q616" s="308">
        <v>1</v>
      </c>
      <c r="R616" s="308">
        <v>12</v>
      </c>
    </row>
    <row r="617" spans="1:18" s="321" customFormat="1" ht="22.5" x14ac:dyDescent="0.25">
      <c r="A617" s="317" t="s">
        <v>471</v>
      </c>
      <c r="B617" s="317" t="s">
        <v>472</v>
      </c>
      <c r="C617" s="317" t="s">
        <v>161</v>
      </c>
      <c r="D617" s="317" t="s">
        <v>1698</v>
      </c>
      <c r="E617" s="318">
        <v>5000</v>
      </c>
      <c r="F617" s="322" t="s">
        <v>1699</v>
      </c>
      <c r="G617" s="317" t="s">
        <v>1700</v>
      </c>
      <c r="H617" s="317" t="s">
        <v>527</v>
      </c>
      <c r="I617" s="317" t="s">
        <v>479</v>
      </c>
      <c r="J617" s="317" t="s">
        <v>479</v>
      </c>
      <c r="K617" s="320">
        <v>6</v>
      </c>
      <c r="L617" s="320">
        <v>12</v>
      </c>
      <c r="M617" s="318">
        <v>60000</v>
      </c>
      <c r="N617" s="320">
        <v>1</v>
      </c>
      <c r="O617" s="320">
        <v>6</v>
      </c>
      <c r="P617" s="318">
        <v>30000</v>
      </c>
      <c r="Q617" s="308">
        <v>1</v>
      </c>
      <c r="R617" s="308">
        <v>12</v>
      </c>
    </row>
    <row r="618" spans="1:18" s="321" customFormat="1" ht="22.5" x14ac:dyDescent="0.25">
      <c r="A618" s="317" t="s">
        <v>471</v>
      </c>
      <c r="B618" s="317" t="s">
        <v>472</v>
      </c>
      <c r="C618" s="317" t="s">
        <v>161</v>
      </c>
      <c r="D618" s="317" t="s">
        <v>542</v>
      </c>
      <c r="E618" s="318">
        <v>5000</v>
      </c>
      <c r="F618" s="319">
        <v>42587035</v>
      </c>
      <c r="G618" s="317" t="s">
        <v>1701</v>
      </c>
      <c r="H618" s="317" t="s">
        <v>1533</v>
      </c>
      <c r="I618" s="317" t="s">
        <v>479</v>
      </c>
      <c r="J618" s="317" t="s">
        <v>479</v>
      </c>
      <c r="K618" s="320">
        <v>6</v>
      </c>
      <c r="L618" s="320">
        <v>12</v>
      </c>
      <c r="M618" s="318">
        <v>60000</v>
      </c>
      <c r="N618" s="320">
        <v>1</v>
      </c>
      <c r="O618" s="320">
        <v>6</v>
      </c>
      <c r="P618" s="318">
        <v>30000</v>
      </c>
      <c r="Q618" s="308">
        <v>1</v>
      </c>
      <c r="R618" s="308">
        <v>12</v>
      </c>
    </row>
    <row r="619" spans="1:18" s="321" customFormat="1" ht="33.75" x14ac:dyDescent="0.25">
      <c r="A619" s="317" t="s">
        <v>471</v>
      </c>
      <c r="B619" s="317" t="s">
        <v>472</v>
      </c>
      <c r="C619" s="317" t="s">
        <v>161</v>
      </c>
      <c r="D619" s="317" t="s">
        <v>1702</v>
      </c>
      <c r="E619" s="318">
        <v>2000</v>
      </c>
      <c r="F619" s="319">
        <v>40656976</v>
      </c>
      <c r="G619" s="317" t="s">
        <v>1703</v>
      </c>
      <c r="H619" s="317" t="s">
        <v>587</v>
      </c>
      <c r="I619" s="317" t="s">
        <v>476</v>
      </c>
      <c r="J619" s="317" t="s">
        <v>476</v>
      </c>
      <c r="K619" s="320">
        <v>6</v>
      </c>
      <c r="L619" s="320">
        <v>12</v>
      </c>
      <c r="M619" s="318">
        <v>24000</v>
      </c>
      <c r="N619" s="320">
        <v>1</v>
      </c>
      <c r="O619" s="320">
        <v>6</v>
      </c>
      <c r="P619" s="318">
        <v>12000</v>
      </c>
      <c r="Q619" s="308">
        <v>1</v>
      </c>
      <c r="R619" s="308">
        <v>12</v>
      </c>
    </row>
    <row r="620" spans="1:18" s="321" customFormat="1" ht="22.5" x14ac:dyDescent="0.25">
      <c r="A620" s="317" t="s">
        <v>471</v>
      </c>
      <c r="B620" s="317" t="s">
        <v>472</v>
      </c>
      <c r="C620" s="317" t="s">
        <v>161</v>
      </c>
      <c r="D620" s="317" t="s">
        <v>593</v>
      </c>
      <c r="E620" s="318">
        <v>2200</v>
      </c>
      <c r="F620" s="319">
        <v>80529577</v>
      </c>
      <c r="G620" s="317" t="s">
        <v>1704</v>
      </c>
      <c r="H620" s="317" t="s">
        <v>683</v>
      </c>
      <c r="I620" s="317" t="s">
        <v>493</v>
      </c>
      <c r="J620" s="317" t="s">
        <v>493</v>
      </c>
      <c r="K620" s="320">
        <v>6</v>
      </c>
      <c r="L620" s="320">
        <v>12</v>
      </c>
      <c r="M620" s="318">
        <v>26400</v>
      </c>
      <c r="N620" s="320">
        <v>1</v>
      </c>
      <c r="O620" s="320">
        <v>6</v>
      </c>
      <c r="P620" s="318">
        <v>13200</v>
      </c>
      <c r="Q620" s="308">
        <v>1</v>
      </c>
      <c r="R620" s="308">
        <v>12</v>
      </c>
    </row>
    <row r="621" spans="1:18" s="321" customFormat="1" ht="33.75" x14ac:dyDescent="0.25">
      <c r="A621" s="317" t="s">
        <v>471</v>
      </c>
      <c r="B621" s="317" t="s">
        <v>472</v>
      </c>
      <c r="C621" s="317" t="s">
        <v>161</v>
      </c>
      <c r="D621" s="317" t="s">
        <v>1386</v>
      </c>
      <c r="E621" s="318">
        <v>7500</v>
      </c>
      <c r="F621" s="326">
        <v>25743614</v>
      </c>
      <c r="G621" s="317" t="s">
        <v>1705</v>
      </c>
      <c r="H621" s="317" t="s">
        <v>1079</v>
      </c>
      <c r="I621" s="317" t="s">
        <v>479</v>
      </c>
      <c r="J621" s="317" t="s">
        <v>479</v>
      </c>
      <c r="K621" s="320">
        <v>6</v>
      </c>
      <c r="L621" s="320">
        <v>12</v>
      </c>
      <c r="M621" s="318">
        <v>90000</v>
      </c>
      <c r="N621" s="320">
        <v>1</v>
      </c>
      <c r="O621" s="320">
        <v>6</v>
      </c>
      <c r="P621" s="318">
        <v>45000</v>
      </c>
      <c r="Q621" s="308">
        <v>1</v>
      </c>
      <c r="R621" s="308">
        <v>12</v>
      </c>
    </row>
    <row r="622" spans="1:18" s="321" customFormat="1" ht="22.5" x14ac:dyDescent="0.25">
      <c r="A622" s="317" t="s">
        <v>471</v>
      </c>
      <c r="B622" s="317" t="s">
        <v>472</v>
      </c>
      <c r="C622" s="317" t="s">
        <v>161</v>
      </c>
      <c r="D622" s="317" t="s">
        <v>1706</v>
      </c>
      <c r="E622" s="318">
        <v>3700</v>
      </c>
      <c r="F622" s="319">
        <v>41319065</v>
      </c>
      <c r="G622" s="317" t="s">
        <v>1707</v>
      </c>
      <c r="H622" s="317" t="s">
        <v>1708</v>
      </c>
      <c r="I622" s="317" t="s">
        <v>479</v>
      </c>
      <c r="J622" s="317" t="s">
        <v>479</v>
      </c>
      <c r="K622" s="320">
        <v>6</v>
      </c>
      <c r="L622" s="320">
        <v>12</v>
      </c>
      <c r="M622" s="318">
        <v>44400</v>
      </c>
      <c r="N622" s="320">
        <v>1</v>
      </c>
      <c r="O622" s="320">
        <v>6</v>
      </c>
      <c r="P622" s="318">
        <v>22200</v>
      </c>
      <c r="Q622" s="308">
        <v>1</v>
      </c>
      <c r="R622" s="308">
        <v>12</v>
      </c>
    </row>
    <row r="623" spans="1:18" s="321" customFormat="1" ht="22.5" x14ac:dyDescent="0.25">
      <c r="A623" s="317" t="s">
        <v>471</v>
      </c>
      <c r="B623" s="317" t="s">
        <v>472</v>
      </c>
      <c r="C623" s="317" t="s">
        <v>161</v>
      </c>
      <c r="D623" s="317" t="s">
        <v>544</v>
      </c>
      <c r="E623" s="318">
        <v>6300</v>
      </c>
      <c r="F623" s="322" t="s">
        <v>1709</v>
      </c>
      <c r="G623" s="317" t="s">
        <v>1710</v>
      </c>
      <c r="H623" s="317" t="s">
        <v>392</v>
      </c>
      <c r="I623" s="317" t="s">
        <v>479</v>
      </c>
      <c r="J623" s="317" t="s">
        <v>479</v>
      </c>
      <c r="K623" s="320">
        <v>6</v>
      </c>
      <c r="L623" s="320">
        <v>12</v>
      </c>
      <c r="M623" s="318">
        <v>75600</v>
      </c>
      <c r="N623" s="320">
        <v>1</v>
      </c>
      <c r="O623" s="320">
        <v>6</v>
      </c>
      <c r="P623" s="318">
        <v>37800</v>
      </c>
      <c r="Q623" s="308">
        <v>1</v>
      </c>
      <c r="R623" s="308">
        <v>12</v>
      </c>
    </row>
    <row r="624" spans="1:18" s="321" customFormat="1" ht="22.5" x14ac:dyDescent="0.25">
      <c r="A624" s="317" t="s">
        <v>471</v>
      </c>
      <c r="B624" s="317" t="s">
        <v>504</v>
      </c>
      <c r="C624" s="317" t="s">
        <v>161</v>
      </c>
      <c r="D624" s="323" t="s">
        <v>689</v>
      </c>
      <c r="E624" s="318">
        <v>2500</v>
      </c>
      <c r="F624" s="323">
        <v>73207600</v>
      </c>
      <c r="G624" s="317" t="s">
        <v>1711</v>
      </c>
      <c r="H624" s="317" t="s">
        <v>527</v>
      </c>
      <c r="I624" s="317" t="s">
        <v>479</v>
      </c>
      <c r="J624" s="317" t="s">
        <v>479</v>
      </c>
      <c r="K624" s="320">
        <v>0</v>
      </c>
      <c r="L624" s="320">
        <v>0</v>
      </c>
      <c r="M624" s="318">
        <v>0</v>
      </c>
      <c r="N624" s="320">
        <v>1</v>
      </c>
      <c r="O624" s="320">
        <v>1</v>
      </c>
      <c r="P624" s="318">
        <v>2500</v>
      </c>
      <c r="Q624" s="308">
        <v>1</v>
      </c>
      <c r="R624" s="308">
        <v>12</v>
      </c>
    </row>
    <row r="625" spans="1:18" s="321" customFormat="1" ht="22.5" x14ac:dyDescent="0.25">
      <c r="A625" s="317" t="s">
        <v>471</v>
      </c>
      <c r="B625" s="317" t="s">
        <v>504</v>
      </c>
      <c r="C625" s="317" t="s">
        <v>161</v>
      </c>
      <c r="D625" s="323" t="s">
        <v>607</v>
      </c>
      <c r="E625" s="324">
        <v>3500</v>
      </c>
      <c r="F625" s="325">
        <v>70488599</v>
      </c>
      <c r="G625" s="320" t="s">
        <v>1712</v>
      </c>
      <c r="H625" s="323" t="s">
        <v>500</v>
      </c>
      <c r="I625" s="323" t="s">
        <v>525</v>
      </c>
      <c r="J625" s="323" t="s">
        <v>525</v>
      </c>
      <c r="K625" s="320">
        <v>1</v>
      </c>
      <c r="L625" s="320">
        <v>2</v>
      </c>
      <c r="M625" s="318">
        <f>+E625*L625</f>
        <v>7000</v>
      </c>
      <c r="N625" s="320">
        <v>1</v>
      </c>
      <c r="O625" s="320">
        <v>6</v>
      </c>
      <c r="P625" s="318">
        <f>+O625*E625</f>
        <v>21000</v>
      </c>
      <c r="Q625" s="308">
        <v>1</v>
      </c>
      <c r="R625" s="308">
        <v>12</v>
      </c>
    </row>
    <row r="626" spans="1:18" s="321" customFormat="1" ht="33.75" x14ac:dyDescent="0.25">
      <c r="A626" s="317" t="s">
        <v>471</v>
      </c>
      <c r="B626" s="317" t="s">
        <v>504</v>
      </c>
      <c r="C626" s="317" t="s">
        <v>161</v>
      </c>
      <c r="D626" s="323" t="s">
        <v>965</v>
      </c>
      <c r="E626" s="324">
        <v>2700</v>
      </c>
      <c r="F626" s="325">
        <v>25848470</v>
      </c>
      <c r="G626" s="320" t="s">
        <v>1713</v>
      </c>
      <c r="H626" s="323" t="s">
        <v>609</v>
      </c>
      <c r="I626" s="323" t="s">
        <v>610</v>
      </c>
      <c r="J626" s="323" t="s">
        <v>610</v>
      </c>
      <c r="K626" s="320">
        <v>1</v>
      </c>
      <c r="L626" s="320">
        <v>2</v>
      </c>
      <c r="M626" s="318">
        <f>+E626*L626</f>
        <v>5400</v>
      </c>
      <c r="N626" s="320">
        <v>1</v>
      </c>
      <c r="O626" s="320">
        <v>6</v>
      </c>
      <c r="P626" s="318">
        <f>+O626*E626</f>
        <v>16200</v>
      </c>
      <c r="Q626" s="308">
        <v>1</v>
      </c>
      <c r="R626" s="308">
        <v>12</v>
      </c>
    </row>
    <row r="627" spans="1:18" s="321" customFormat="1" ht="22.5" x14ac:dyDescent="0.25">
      <c r="A627" s="317" t="s">
        <v>471</v>
      </c>
      <c r="B627" s="317" t="s">
        <v>472</v>
      </c>
      <c r="C627" s="317" t="s">
        <v>161</v>
      </c>
      <c r="D627" s="317" t="s">
        <v>1714</v>
      </c>
      <c r="E627" s="318">
        <v>4500</v>
      </c>
      <c r="F627" s="319">
        <v>10408274</v>
      </c>
      <c r="G627" s="317" t="s">
        <v>1715</v>
      </c>
      <c r="H627" s="317" t="s">
        <v>1716</v>
      </c>
      <c r="I627" s="317" t="s">
        <v>479</v>
      </c>
      <c r="J627" s="317" t="s">
        <v>479</v>
      </c>
      <c r="K627" s="320">
        <v>6</v>
      </c>
      <c r="L627" s="320">
        <v>12</v>
      </c>
      <c r="M627" s="318">
        <v>54000</v>
      </c>
      <c r="N627" s="320">
        <v>1</v>
      </c>
      <c r="O627" s="320">
        <v>6</v>
      </c>
      <c r="P627" s="318">
        <v>27000</v>
      </c>
      <c r="Q627" s="308">
        <v>1</v>
      </c>
      <c r="R627" s="308">
        <v>12</v>
      </c>
    </row>
    <row r="628" spans="1:18" s="321" customFormat="1" ht="22.5" x14ac:dyDescent="0.25">
      <c r="A628" s="317" t="s">
        <v>471</v>
      </c>
      <c r="B628" s="317" t="s">
        <v>472</v>
      </c>
      <c r="C628" s="317" t="s">
        <v>161</v>
      </c>
      <c r="D628" s="317" t="s">
        <v>617</v>
      </c>
      <c r="E628" s="318">
        <v>2400</v>
      </c>
      <c r="F628" s="335">
        <v>40654838</v>
      </c>
      <c r="G628" s="317" t="s">
        <v>1717</v>
      </c>
      <c r="H628" s="317"/>
      <c r="I628" s="317" t="s">
        <v>493</v>
      </c>
      <c r="J628" s="317" t="s">
        <v>493</v>
      </c>
      <c r="K628" s="320">
        <v>3</v>
      </c>
      <c r="L628" s="320">
        <v>5</v>
      </c>
      <c r="M628" s="318">
        <v>12000</v>
      </c>
      <c r="N628" s="320">
        <v>1</v>
      </c>
      <c r="O628" s="320">
        <v>6</v>
      </c>
      <c r="P628" s="318">
        <v>14400</v>
      </c>
      <c r="Q628" s="308">
        <v>1</v>
      </c>
      <c r="R628" s="308">
        <v>12</v>
      </c>
    </row>
    <row r="629" spans="1:18" s="321" customFormat="1" ht="22.5" x14ac:dyDescent="0.25">
      <c r="A629" s="317" t="s">
        <v>471</v>
      </c>
      <c r="B629" s="317" t="s">
        <v>472</v>
      </c>
      <c r="C629" s="317" t="s">
        <v>161</v>
      </c>
      <c r="D629" s="317" t="s">
        <v>477</v>
      </c>
      <c r="E629" s="318">
        <v>3500</v>
      </c>
      <c r="F629" s="319">
        <v>47774777</v>
      </c>
      <c r="G629" s="317" t="s">
        <v>1718</v>
      </c>
      <c r="H629" s="317" t="s">
        <v>398</v>
      </c>
      <c r="I629" s="317" t="s">
        <v>479</v>
      </c>
      <c r="J629" s="317" t="s">
        <v>479</v>
      </c>
      <c r="K629" s="320">
        <v>1</v>
      </c>
      <c r="L629" s="320">
        <v>2</v>
      </c>
      <c r="M629" s="318">
        <v>7000</v>
      </c>
      <c r="N629" s="320">
        <v>0</v>
      </c>
      <c r="O629" s="320">
        <v>0</v>
      </c>
      <c r="P629" s="318">
        <v>0</v>
      </c>
      <c r="Q629" s="308">
        <v>0</v>
      </c>
      <c r="R629" s="308">
        <v>0</v>
      </c>
    </row>
    <row r="630" spans="1:18" s="321" customFormat="1" ht="22.5" x14ac:dyDescent="0.25">
      <c r="A630" s="317" t="s">
        <v>471</v>
      </c>
      <c r="B630" s="317" t="s">
        <v>472</v>
      </c>
      <c r="C630" s="317" t="s">
        <v>161</v>
      </c>
      <c r="D630" s="317" t="s">
        <v>528</v>
      </c>
      <c r="E630" s="318">
        <v>4882.8100000000004</v>
      </c>
      <c r="F630" s="322" t="s">
        <v>1719</v>
      </c>
      <c r="G630" s="317" t="s">
        <v>1720</v>
      </c>
      <c r="H630" s="317" t="s">
        <v>558</v>
      </c>
      <c r="I630" s="317" t="s">
        <v>497</v>
      </c>
      <c r="J630" s="317" t="s">
        <v>497</v>
      </c>
      <c r="K630" s="320">
        <v>6</v>
      </c>
      <c r="L630" s="320">
        <v>12</v>
      </c>
      <c r="M630" s="318">
        <v>58593.72</v>
      </c>
      <c r="N630" s="320">
        <v>1</v>
      </c>
      <c r="O630" s="320">
        <v>6</v>
      </c>
      <c r="P630" s="318">
        <v>29296.86</v>
      </c>
      <c r="Q630" s="308">
        <v>1</v>
      </c>
      <c r="R630" s="308">
        <v>12</v>
      </c>
    </row>
    <row r="631" spans="1:18" s="321" customFormat="1" ht="22.5" x14ac:dyDescent="0.25">
      <c r="A631" s="317" t="s">
        <v>471</v>
      </c>
      <c r="B631" s="317" t="s">
        <v>472</v>
      </c>
      <c r="C631" s="317" t="s">
        <v>161</v>
      </c>
      <c r="D631" s="317" t="s">
        <v>691</v>
      </c>
      <c r="E631" s="318">
        <v>2500</v>
      </c>
      <c r="F631" s="322" t="s">
        <v>1721</v>
      </c>
      <c r="G631" s="317" t="s">
        <v>1722</v>
      </c>
      <c r="H631" s="317" t="s">
        <v>683</v>
      </c>
      <c r="I631" s="317" t="s">
        <v>493</v>
      </c>
      <c r="J631" s="317" t="s">
        <v>493</v>
      </c>
      <c r="K631" s="320">
        <v>6</v>
      </c>
      <c r="L631" s="320">
        <v>12</v>
      </c>
      <c r="M631" s="318">
        <v>30000</v>
      </c>
      <c r="N631" s="320">
        <v>1</v>
      </c>
      <c r="O631" s="320">
        <v>6</v>
      </c>
      <c r="P631" s="318">
        <v>15000</v>
      </c>
      <c r="Q631" s="308">
        <v>1</v>
      </c>
      <c r="R631" s="308">
        <v>12</v>
      </c>
    </row>
    <row r="632" spans="1:18" s="321" customFormat="1" ht="22.5" x14ac:dyDescent="0.25">
      <c r="A632" s="317" t="s">
        <v>471</v>
      </c>
      <c r="B632" s="317" t="s">
        <v>472</v>
      </c>
      <c r="C632" s="317" t="s">
        <v>161</v>
      </c>
      <c r="D632" s="317" t="s">
        <v>544</v>
      </c>
      <c r="E632" s="318">
        <v>7000</v>
      </c>
      <c r="F632" s="319">
        <v>41019292</v>
      </c>
      <c r="G632" s="317" t="s">
        <v>1723</v>
      </c>
      <c r="H632" s="317" t="s">
        <v>392</v>
      </c>
      <c r="I632" s="317" t="s">
        <v>479</v>
      </c>
      <c r="J632" s="317" t="s">
        <v>479</v>
      </c>
      <c r="K632" s="320">
        <v>6</v>
      </c>
      <c r="L632" s="320">
        <v>12</v>
      </c>
      <c r="M632" s="318">
        <v>84000</v>
      </c>
      <c r="N632" s="320">
        <v>1</v>
      </c>
      <c r="O632" s="320">
        <v>6</v>
      </c>
      <c r="P632" s="318">
        <v>42000</v>
      </c>
      <c r="Q632" s="308">
        <v>1</v>
      </c>
      <c r="R632" s="308">
        <v>12</v>
      </c>
    </row>
    <row r="633" spans="1:18" s="321" customFormat="1" ht="22.5" x14ac:dyDescent="0.25">
      <c r="A633" s="317" t="s">
        <v>471</v>
      </c>
      <c r="B633" s="317" t="s">
        <v>472</v>
      </c>
      <c r="C633" s="317" t="s">
        <v>161</v>
      </c>
      <c r="D633" s="317" t="s">
        <v>691</v>
      </c>
      <c r="E633" s="318">
        <v>2200</v>
      </c>
      <c r="F633" s="322" t="s">
        <v>1724</v>
      </c>
      <c r="G633" s="317" t="s">
        <v>1725</v>
      </c>
      <c r="H633" s="317" t="s">
        <v>492</v>
      </c>
      <c r="I633" s="317" t="s">
        <v>493</v>
      </c>
      <c r="J633" s="317" t="s">
        <v>493</v>
      </c>
      <c r="K633" s="320">
        <v>6</v>
      </c>
      <c r="L633" s="320">
        <v>12</v>
      </c>
      <c r="M633" s="318">
        <v>26400</v>
      </c>
      <c r="N633" s="320">
        <v>1</v>
      </c>
      <c r="O633" s="320">
        <v>6</v>
      </c>
      <c r="P633" s="318">
        <v>13200</v>
      </c>
      <c r="Q633" s="308">
        <v>1</v>
      </c>
      <c r="R633" s="308">
        <v>12</v>
      </c>
    </row>
    <row r="634" spans="1:18" s="321" customFormat="1" ht="33.75" x14ac:dyDescent="0.25">
      <c r="A634" s="317" t="s">
        <v>471</v>
      </c>
      <c r="B634" s="317" t="s">
        <v>472</v>
      </c>
      <c r="C634" s="317" t="s">
        <v>161</v>
      </c>
      <c r="D634" s="317" t="s">
        <v>691</v>
      </c>
      <c r="E634" s="318">
        <v>2500</v>
      </c>
      <c r="F634" s="319">
        <v>46509857</v>
      </c>
      <c r="G634" s="317" t="s">
        <v>1726</v>
      </c>
      <c r="H634" s="317" t="s">
        <v>1727</v>
      </c>
      <c r="I634" s="317" t="s">
        <v>476</v>
      </c>
      <c r="J634" s="317" t="s">
        <v>476</v>
      </c>
      <c r="K634" s="320">
        <v>6</v>
      </c>
      <c r="L634" s="320">
        <v>12</v>
      </c>
      <c r="M634" s="318">
        <v>30000</v>
      </c>
      <c r="N634" s="320">
        <v>1</v>
      </c>
      <c r="O634" s="320">
        <v>6</v>
      </c>
      <c r="P634" s="318">
        <v>15000</v>
      </c>
      <c r="Q634" s="308">
        <v>1</v>
      </c>
      <c r="R634" s="308">
        <v>12</v>
      </c>
    </row>
    <row r="635" spans="1:18" s="321" customFormat="1" ht="22.5" x14ac:dyDescent="0.25">
      <c r="A635" s="317" t="s">
        <v>471</v>
      </c>
      <c r="B635" s="317" t="s">
        <v>472</v>
      </c>
      <c r="C635" s="317" t="s">
        <v>161</v>
      </c>
      <c r="D635" s="317" t="s">
        <v>1728</v>
      </c>
      <c r="E635" s="318">
        <v>5500</v>
      </c>
      <c r="F635" s="326">
        <v>23951337</v>
      </c>
      <c r="G635" s="317" t="s">
        <v>1729</v>
      </c>
      <c r="H635" s="317" t="s">
        <v>451</v>
      </c>
      <c r="I635" s="317" t="s">
        <v>479</v>
      </c>
      <c r="J635" s="317" t="s">
        <v>479</v>
      </c>
      <c r="K635" s="320">
        <v>1</v>
      </c>
      <c r="L635" s="320">
        <v>1</v>
      </c>
      <c r="M635" s="318">
        <v>5500</v>
      </c>
      <c r="N635" s="320">
        <v>1</v>
      </c>
      <c r="O635" s="320">
        <v>6</v>
      </c>
      <c r="P635" s="318">
        <v>33000</v>
      </c>
      <c r="Q635" s="308">
        <v>1</v>
      </c>
      <c r="R635" s="308">
        <v>12</v>
      </c>
    </row>
    <row r="636" spans="1:18" s="321" customFormat="1" ht="22.5" x14ac:dyDescent="0.25">
      <c r="A636" s="317" t="s">
        <v>471</v>
      </c>
      <c r="B636" s="317" t="s">
        <v>472</v>
      </c>
      <c r="C636" s="317" t="s">
        <v>161</v>
      </c>
      <c r="D636" s="317" t="s">
        <v>544</v>
      </c>
      <c r="E636" s="318">
        <v>6700</v>
      </c>
      <c r="F636" s="327" t="s">
        <v>1730</v>
      </c>
      <c r="G636" s="317" t="s">
        <v>1731</v>
      </c>
      <c r="H636" s="317" t="s">
        <v>527</v>
      </c>
      <c r="I636" s="317" t="s">
        <v>479</v>
      </c>
      <c r="J636" s="317" t="s">
        <v>479</v>
      </c>
      <c r="K636" s="320">
        <v>6</v>
      </c>
      <c r="L636" s="320">
        <v>12</v>
      </c>
      <c r="M636" s="318">
        <v>80400</v>
      </c>
      <c r="N636" s="320">
        <v>1</v>
      </c>
      <c r="O636" s="320">
        <v>6</v>
      </c>
      <c r="P636" s="318">
        <v>40200</v>
      </c>
      <c r="Q636" s="308">
        <v>1</v>
      </c>
      <c r="R636" s="308">
        <v>12</v>
      </c>
    </row>
    <row r="637" spans="1:18" s="321" customFormat="1" ht="22.5" x14ac:dyDescent="0.25">
      <c r="A637" s="317" t="s">
        <v>471</v>
      </c>
      <c r="B637" s="317" t="s">
        <v>472</v>
      </c>
      <c r="C637" s="317" t="s">
        <v>161</v>
      </c>
      <c r="D637" s="317" t="s">
        <v>1732</v>
      </c>
      <c r="E637" s="318">
        <v>10500</v>
      </c>
      <c r="F637" s="322" t="s">
        <v>1733</v>
      </c>
      <c r="G637" s="317" t="s">
        <v>1734</v>
      </c>
      <c r="H637" s="317" t="s">
        <v>392</v>
      </c>
      <c r="I637" s="317" t="s">
        <v>479</v>
      </c>
      <c r="J637" s="317" t="s">
        <v>479</v>
      </c>
      <c r="K637" s="320">
        <v>6</v>
      </c>
      <c r="L637" s="320">
        <v>12</v>
      </c>
      <c r="M637" s="318">
        <v>126000</v>
      </c>
      <c r="N637" s="320">
        <v>1</v>
      </c>
      <c r="O637" s="320">
        <v>6</v>
      </c>
      <c r="P637" s="318">
        <v>63000</v>
      </c>
      <c r="Q637" s="308">
        <v>1</v>
      </c>
      <c r="R637" s="308">
        <v>12</v>
      </c>
    </row>
    <row r="638" spans="1:18" s="321" customFormat="1" ht="22.5" x14ac:dyDescent="0.25">
      <c r="A638" s="317" t="s">
        <v>471</v>
      </c>
      <c r="B638" s="317" t="s">
        <v>472</v>
      </c>
      <c r="C638" s="317" t="s">
        <v>161</v>
      </c>
      <c r="D638" s="317" t="s">
        <v>1116</v>
      </c>
      <c r="E638" s="318">
        <v>4300</v>
      </c>
      <c r="F638" s="322" t="s">
        <v>1735</v>
      </c>
      <c r="G638" s="317" t="s">
        <v>1736</v>
      </c>
      <c r="H638" s="317" t="s">
        <v>451</v>
      </c>
      <c r="I638" s="317" t="s">
        <v>479</v>
      </c>
      <c r="J638" s="317" t="s">
        <v>479</v>
      </c>
      <c r="K638" s="320">
        <v>6</v>
      </c>
      <c r="L638" s="320">
        <v>12</v>
      </c>
      <c r="M638" s="318">
        <v>51600</v>
      </c>
      <c r="N638" s="320">
        <v>1</v>
      </c>
      <c r="O638" s="320">
        <v>6</v>
      </c>
      <c r="P638" s="318">
        <v>25800</v>
      </c>
      <c r="Q638" s="308">
        <v>1</v>
      </c>
      <c r="R638" s="308">
        <v>12</v>
      </c>
    </row>
    <row r="639" spans="1:18" s="321" customFormat="1" ht="33.75" x14ac:dyDescent="0.25">
      <c r="A639" s="317" t="s">
        <v>471</v>
      </c>
      <c r="B639" s="317" t="s">
        <v>472</v>
      </c>
      <c r="C639" s="317" t="s">
        <v>161</v>
      </c>
      <c r="D639" s="317" t="s">
        <v>1481</v>
      </c>
      <c r="E639" s="318">
        <v>4300</v>
      </c>
      <c r="F639" s="319">
        <v>41423559</v>
      </c>
      <c r="G639" s="317" t="s">
        <v>1737</v>
      </c>
      <c r="H639" s="317" t="s">
        <v>519</v>
      </c>
      <c r="I639" s="317" t="s">
        <v>497</v>
      </c>
      <c r="J639" s="317" t="s">
        <v>497</v>
      </c>
      <c r="K639" s="320">
        <v>6</v>
      </c>
      <c r="L639" s="320">
        <v>12</v>
      </c>
      <c r="M639" s="318">
        <v>51600</v>
      </c>
      <c r="N639" s="320">
        <v>1</v>
      </c>
      <c r="O639" s="320">
        <v>6</v>
      </c>
      <c r="P639" s="318">
        <v>25800</v>
      </c>
      <c r="Q639" s="308">
        <v>1</v>
      </c>
      <c r="R639" s="308">
        <v>12</v>
      </c>
    </row>
    <row r="640" spans="1:18" s="321" customFormat="1" ht="33.75" x14ac:dyDescent="0.25">
      <c r="A640" s="317" t="s">
        <v>471</v>
      </c>
      <c r="B640" s="317" t="s">
        <v>472</v>
      </c>
      <c r="C640" s="317" t="s">
        <v>161</v>
      </c>
      <c r="D640" s="317" t="s">
        <v>1738</v>
      </c>
      <c r="E640" s="318">
        <v>4882.8100000000004</v>
      </c>
      <c r="F640" s="319">
        <v>40992482</v>
      </c>
      <c r="G640" s="317" t="s">
        <v>1739</v>
      </c>
      <c r="H640" s="317" t="s">
        <v>1182</v>
      </c>
      <c r="I640" s="317" t="s">
        <v>497</v>
      </c>
      <c r="J640" s="317" t="s">
        <v>497</v>
      </c>
      <c r="K640" s="320">
        <v>6</v>
      </c>
      <c r="L640" s="320">
        <v>12</v>
      </c>
      <c r="M640" s="318">
        <v>58593.72</v>
      </c>
      <c r="N640" s="320">
        <v>1</v>
      </c>
      <c r="O640" s="320">
        <v>6</v>
      </c>
      <c r="P640" s="318">
        <v>29296.86</v>
      </c>
      <c r="Q640" s="308">
        <v>1</v>
      </c>
      <c r="R640" s="308">
        <v>12</v>
      </c>
    </row>
    <row r="641" spans="1:18" s="321" customFormat="1" ht="22.5" x14ac:dyDescent="0.25">
      <c r="A641" s="317" t="s">
        <v>471</v>
      </c>
      <c r="B641" s="317" t="s">
        <v>472</v>
      </c>
      <c r="C641" s="317" t="s">
        <v>161</v>
      </c>
      <c r="D641" s="317" t="s">
        <v>1740</v>
      </c>
      <c r="E641" s="318">
        <v>3100</v>
      </c>
      <c r="F641" s="322" t="s">
        <v>1741</v>
      </c>
      <c r="G641" s="317" t="s">
        <v>1742</v>
      </c>
      <c r="H641" s="317" t="s">
        <v>541</v>
      </c>
      <c r="I641" s="317" t="s">
        <v>479</v>
      </c>
      <c r="J641" s="317" t="s">
        <v>479</v>
      </c>
      <c r="K641" s="320">
        <v>6</v>
      </c>
      <c r="L641" s="320">
        <v>12</v>
      </c>
      <c r="M641" s="318">
        <v>37200</v>
      </c>
      <c r="N641" s="320">
        <v>1</v>
      </c>
      <c r="O641" s="320">
        <v>6</v>
      </c>
      <c r="P641" s="318">
        <v>18600</v>
      </c>
      <c r="Q641" s="308">
        <v>1</v>
      </c>
      <c r="R641" s="308">
        <v>12</v>
      </c>
    </row>
    <row r="642" spans="1:18" s="321" customFormat="1" ht="22.5" x14ac:dyDescent="0.25">
      <c r="A642" s="317" t="s">
        <v>471</v>
      </c>
      <c r="B642" s="317" t="s">
        <v>472</v>
      </c>
      <c r="C642" s="317" t="s">
        <v>161</v>
      </c>
      <c r="D642" s="317" t="s">
        <v>1318</v>
      </c>
      <c r="E642" s="318">
        <v>3500</v>
      </c>
      <c r="F642" s="322" t="s">
        <v>1743</v>
      </c>
      <c r="G642" s="317" t="s">
        <v>1744</v>
      </c>
      <c r="H642" s="317" t="s">
        <v>637</v>
      </c>
      <c r="I642" s="317" t="s">
        <v>479</v>
      </c>
      <c r="J642" s="317" t="s">
        <v>479</v>
      </c>
      <c r="K642" s="320">
        <v>1</v>
      </c>
      <c r="L642" s="320">
        <v>1</v>
      </c>
      <c r="M642" s="318">
        <v>3500</v>
      </c>
      <c r="N642" s="320">
        <v>0</v>
      </c>
      <c r="O642" s="320">
        <v>0</v>
      </c>
      <c r="P642" s="318">
        <v>0</v>
      </c>
      <c r="Q642" s="308">
        <v>0</v>
      </c>
      <c r="R642" s="308">
        <v>0</v>
      </c>
    </row>
    <row r="643" spans="1:18" s="321" customFormat="1" ht="22.5" x14ac:dyDescent="0.25">
      <c r="A643" s="317" t="s">
        <v>471</v>
      </c>
      <c r="B643" s="317" t="s">
        <v>472</v>
      </c>
      <c r="C643" s="317" t="s">
        <v>161</v>
      </c>
      <c r="D643" s="317" t="s">
        <v>1745</v>
      </c>
      <c r="E643" s="318">
        <v>3125</v>
      </c>
      <c r="F643" s="319">
        <v>10886194</v>
      </c>
      <c r="G643" s="317" t="s">
        <v>1746</v>
      </c>
      <c r="H643" s="317" t="s">
        <v>1549</v>
      </c>
      <c r="I643" s="317" t="s">
        <v>497</v>
      </c>
      <c r="J643" s="317" t="s">
        <v>497</v>
      </c>
      <c r="K643" s="320">
        <v>6</v>
      </c>
      <c r="L643" s="320">
        <v>12</v>
      </c>
      <c r="M643" s="318">
        <v>37500</v>
      </c>
      <c r="N643" s="320">
        <v>1</v>
      </c>
      <c r="O643" s="320">
        <v>6</v>
      </c>
      <c r="P643" s="318">
        <v>18750</v>
      </c>
      <c r="Q643" s="308">
        <v>1</v>
      </c>
      <c r="R643" s="308">
        <v>12</v>
      </c>
    </row>
    <row r="644" spans="1:18" s="321" customFormat="1" ht="22.5" x14ac:dyDescent="0.25">
      <c r="A644" s="317" t="s">
        <v>471</v>
      </c>
      <c r="B644" s="317" t="s">
        <v>472</v>
      </c>
      <c r="C644" s="317" t="s">
        <v>161</v>
      </c>
      <c r="D644" s="317" t="s">
        <v>544</v>
      </c>
      <c r="E644" s="318">
        <v>5000</v>
      </c>
      <c r="F644" s="319">
        <v>44763480</v>
      </c>
      <c r="G644" s="317" t="s">
        <v>1747</v>
      </c>
      <c r="H644" s="317" t="s">
        <v>392</v>
      </c>
      <c r="I644" s="317" t="s">
        <v>479</v>
      </c>
      <c r="J644" s="317" t="s">
        <v>479</v>
      </c>
      <c r="K644" s="320">
        <v>6</v>
      </c>
      <c r="L644" s="320">
        <v>12</v>
      </c>
      <c r="M644" s="318">
        <v>60000</v>
      </c>
      <c r="N644" s="320">
        <v>1</v>
      </c>
      <c r="O644" s="320">
        <v>6</v>
      </c>
      <c r="P644" s="318">
        <v>30000</v>
      </c>
      <c r="Q644" s="308">
        <v>1</v>
      </c>
      <c r="R644" s="308">
        <v>12</v>
      </c>
    </row>
    <row r="645" spans="1:18" s="321" customFormat="1" ht="22.5" x14ac:dyDescent="0.25">
      <c r="A645" s="317" t="s">
        <v>471</v>
      </c>
      <c r="B645" s="317" t="s">
        <v>472</v>
      </c>
      <c r="C645" s="317" t="s">
        <v>161</v>
      </c>
      <c r="D645" s="317" t="s">
        <v>1748</v>
      </c>
      <c r="E645" s="318">
        <v>9200</v>
      </c>
      <c r="F645" s="327" t="s">
        <v>1749</v>
      </c>
      <c r="G645" s="317" t="s">
        <v>1750</v>
      </c>
      <c r="H645" s="317" t="s">
        <v>891</v>
      </c>
      <c r="I645" s="317" t="s">
        <v>516</v>
      </c>
      <c r="J645" s="317" t="s">
        <v>516</v>
      </c>
      <c r="K645" s="320">
        <v>6</v>
      </c>
      <c r="L645" s="320">
        <v>12</v>
      </c>
      <c r="M645" s="318">
        <v>110400</v>
      </c>
      <c r="N645" s="320">
        <v>1</v>
      </c>
      <c r="O645" s="320">
        <v>6</v>
      </c>
      <c r="P645" s="318">
        <v>55200</v>
      </c>
      <c r="Q645" s="308">
        <v>1</v>
      </c>
      <c r="R645" s="308">
        <v>12</v>
      </c>
    </row>
    <row r="646" spans="1:18" s="321" customFormat="1" ht="22.5" x14ac:dyDescent="0.25">
      <c r="A646" s="317" t="s">
        <v>471</v>
      </c>
      <c r="B646" s="317" t="s">
        <v>472</v>
      </c>
      <c r="C646" s="317" t="s">
        <v>161</v>
      </c>
      <c r="D646" s="317" t="s">
        <v>544</v>
      </c>
      <c r="E646" s="318">
        <v>4500</v>
      </c>
      <c r="F646" s="319">
        <v>72929014</v>
      </c>
      <c r="G646" s="317" t="s">
        <v>1751</v>
      </c>
      <c r="H646" s="317" t="s">
        <v>500</v>
      </c>
      <c r="I646" s="317" t="s">
        <v>479</v>
      </c>
      <c r="J646" s="317" t="s">
        <v>479</v>
      </c>
      <c r="K646" s="320">
        <v>6</v>
      </c>
      <c r="L646" s="320">
        <v>12</v>
      </c>
      <c r="M646" s="318">
        <v>54000</v>
      </c>
      <c r="N646" s="320">
        <v>1</v>
      </c>
      <c r="O646" s="320">
        <v>6</v>
      </c>
      <c r="P646" s="318">
        <v>27000</v>
      </c>
      <c r="Q646" s="308">
        <v>1</v>
      </c>
      <c r="R646" s="308">
        <v>12</v>
      </c>
    </row>
    <row r="647" spans="1:18" s="321" customFormat="1" ht="22.5" x14ac:dyDescent="0.25">
      <c r="A647" s="317" t="s">
        <v>471</v>
      </c>
      <c r="B647" s="317" t="s">
        <v>472</v>
      </c>
      <c r="C647" s="317" t="s">
        <v>161</v>
      </c>
      <c r="D647" s="317" t="s">
        <v>534</v>
      </c>
      <c r="E647" s="318">
        <v>3100</v>
      </c>
      <c r="F647" s="319">
        <v>10000385</v>
      </c>
      <c r="G647" s="317" t="s">
        <v>1752</v>
      </c>
      <c r="H647" s="317" t="s">
        <v>810</v>
      </c>
      <c r="I647" s="317" t="s">
        <v>479</v>
      </c>
      <c r="J647" s="317" t="s">
        <v>479</v>
      </c>
      <c r="K647" s="320">
        <v>6</v>
      </c>
      <c r="L647" s="320">
        <v>12</v>
      </c>
      <c r="M647" s="318">
        <v>37200</v>
      </c>
      <c r="N647" s="320">
        <v>1</v>
      </c>
      <c r="O647" s="320">
        <v>6</v>
      </c>
      <c r="P647" s="318">
        <v>18600</v>
      </c>
      <c r="Q647" s="308">
        <v>1</v>
      </c>
      <c r="R647" s="308">
        <v>12</v>
      </c>
    </row>
    <row r="648" spans="1:18" s="321" customFormat="1" ht="33.75" x14ac:dyDescent="0.25">
      <c r="A648" s="317" t="s">
        <v>471</v>
      </c>
      <c r="B648" s="317" t="s">
        <v>472</v>
      </c>
      <c r="C648" s="317" t="s">
        <v>161</v>
      </c>
      <c r="D648" s="317" t="s">
        <v>437</v>
      </c>
      <c r="E648" s="318">
        <v>5000</v>
      </c>
      <c r="F648" s="322" t="s">
        <v>1753</v>
      </c>
      <c r="G648" s="317" t="s">
        <v>1754</v>
      </c>
      <c r="H648" s="317" t="s">
        <v>810</v>
      </c>
      <c r="I648" s="317" t="s">
        <v>497</v>
      </c>
      <c r="J648" s="317" t="s">
        <v>497</v>
      </c>
      <c r="K648" s="320">
        <v>1</v>
      </c>
      <c r="L648" s="320">
        <v>12</v>
      </c>
      <c r="M648" s="318">
        <v>60000</v>
      </c>
      <c r="N648" s="320">
        <v>1</v>
      </c>
      <c r="O648" s="320">
        <v>6</v>
      </c>
      <c r="P648" s="318">
        <v>30000</v>
      </c>
      <c r="Q648" s="308">
        <v>1</v>
      </c>
      <c r="R648" s="308">
        <v>12</v>
      </c>
    </row>
    <row r="649" spans="1:18" s="321" customFormat="1" ht="22.5" x14ac:dyDescent="0.25">
      <c r="A649" s="317" t="s">
        <v>471</v>
      </c>
      <c r="B649" s="317" t="s">
        <v>472</v>
      </c>
      <c r="C649" s="317" t="s">
        <v>161</v>
      </c>
      <c r="D649" s="317" t="s">
        <v>542</v>
      </c>
      <c r="E649" s="318">
        <v>6300</v>
      </c>
      <c r="F649" s="319">
        <v>18086872</v>
      </c>
      <c r="G649" s="317" t="s">
        <v>1755</v>
      </c>
      <c r="H649" s="317" t="s">
        <v>503</v>
      </c>
      <c r="I649" s="317" t="s">
        <v>479</v>
      </c>
      <c r="J649" s="317" t="s">
        <v>479</v>
      </c>
      <c r="K649" s="320">
        <v>1</v>
      </c>
      <c r="L649" s="320">
        <v>3</v>
      </c>
      <c r="M649" s="318">
        <v>18900</v>
      </c>
      <c r="N649" s="320">
        <v>0</v>
      </c>
      <c r="O649" s="320">
        <v>0</v>
      </c>
      <c r="P649" s="318">
        <v>0</v>
      </c>
      <c r="Q649" s="308">
        <v>0</v>
      </c>
      <c r="R649" s="308">
        <v>0</v>
      </c>
    </row>
    <row r="650" spans="1:18" s="321" customFormat="1" ht="33.75" x14ac:dyDescent="0.25">
      <c r="A650" s="317" t="s">
        <v>471</v>
      </c>
      <c r="B650" s="317" t="s">
        <v>472</v>
      </c>
      <c r="C650" s="317" t="s">
        <v>161</v>
      </c>
      <c r="D650" s="317" t="s">
        <v>1756</v>
      </c>
      <c r="E650" s="318">
        <v>3906.25</v>
      </c>
      <c r="F650" s="319">
        <v>41501732</v>
      </c>
      <c r="G650" s="317" t="s">
        <v>1757</v>
      </c>
      <c r="H650" s="317" t="s">
        <v>1758</v>
      </c>
      <c r="I650" s="317" t="s">
        <v>497</v>
      </c>
      <c r="J650" s="317" t="s">
        <v>497</v>
      </c>
      <c r="K650" s="320">
        <v>6</v>
      </c>
      <c r="L650" s="320">
        <v>12</v>
      </c>
      <c r="M650" s="318">
        <v>46875</v>
      </c>
      <c r="N650" s="320">
        <v>1</v>
      </c>
      <c r="O650" s="320">
        <v>6</v>
      </c>
      <c r="P650" s="318">
        <v>23437.5</v>
      </c>
      <c r="Q650" s="308">
        <v>1</v>
      </c>
      <c r="R650" s="308">
        <v>12</v>
      </c>
    </row>
    <row r="651" spans="1:18" s="321" customFormat="1" ht="22.5" x14ac:dyDescent="0.25">
      <c r="A651" s="317" t="s">
        <v>471</v>
      </c>
      <c r="B651" s="317" t="s">
        <v>472</v>
      </c>
      <c r="C651" s="317" t="s">
        <v>161</v>
      </c>
      <c r="D651" s="317" t="s">
        <v>619</v>
      </c>
      <c r="E651" s="318">
        <v>3100</v>
      </c>
      <c r="F651" s="319">
        <v>10221102</v>
      </c>
      <c r="G651" s="317" t="s">
        <v>1759</v>
      </c>
      <c r="H651" s="317" t="s">
        <v>1760</v>
      </c>
      <c r="I651" s="317" t="s">
        <v>476</v>
      </c>
      <c r="J651" s="317" t="s">
        <v>476</v>
      </c>
      <c r="K651" s="320">
        <v>6</v>
      </c>
      <c r="L651" s="320">
        <v>12</v>
      </c>
      <c r="M651" s="318">
        <v>37200</v>
      </c>
      <c r="N651" s="320">
        <v>1</v>
      </c>
      <c r="O651" s="320">
        <v>6</v>
      </c>
      <c r="P651" s="318">
        <v>18600</v>
      </c>
      <c r="Q651" s="308">
        <v>1</v>
      </c>
      <c r="R651" s="308">
        <v>12</v>
      </c>
    </row>
    <row r="652" spans="1:18" x14ac:dyDescent="0.2">
      <c r="A652" s="339" t="s">
        <v>609</v>
      </c>
      <c r="B652" s="340" t="s">
        <v>609</v>
      </c>
      <c r="C652" s="340" t="s">
        <v>609</v>
      </c>
      <c r="D652" s="341" t="s">
        <v>609</v>
      </c>
      <c r="E652" s="341" t="s">
        <v>609</v>
      </c>
      <c r="F652" s="340" t="s">
        <v>609</v>
      </c>
      <c r="G652" s="341" t="s">
        <v>609</v>
      </c>
      <c r="H652" s="341" t="s">
        <v>609</v>
      </c>
      <c r="I652" s="341" t="s">
        <v>609</v>
      </c>
      <c r="J652" s="341" t="s">
        <v>609</v>
      </c>
      <c r="K652" s="341" t="s">
        <v>609</v>
      </c>
      <c r="L652" s="341" t="s">
        <v>609</v>
      </c>
      <c r="M652" s="341" t="s">
        <v>609</v>
      </c>
      <c r="N652" s="341" t="s">
        <v>609</v>
      </c>
      <c r="O652" s="341" t="s">
        <v>609</v>
      </c>
      <c r="P652" s="341" t="s">
        <v>609</v>
      </c>
      <c r="Q652" s="341" t="s">
        <v>609</v>
      </c>
      <c r="R652" s="341" t="s">
        <v>609</v>
      </c>
    </row>
    <row r="653" spans="1:18" x14ac:dyDescent="0.2">
      <c r="A653" s="46" t="s">
        <v>242</v>
      </c>
      <c r="B653" s="305"/>
      <c r="K653" s="307"/>
      <c r="L653" s="307"/>
      <c r="N653" s="307"/>
      <c r="O653" s="307"/>
    </row>
    <row r="654" spans="1:18" x14ac:dyDescent="0.2">
      <c r="A654" s="46" t="s">
        <v>273</v>
      </c>
      <c r="K654" s="307"/>
      <c r="L654" s="307"/>
      <c r="N654" s="307"/>
      <c r="O654" s="307"/>
    </row>
  </sheetData>
  <mergeCells count="8">
    <mergeCell ref="A1:R1"/>
    <mergeCell ref="A2:B2"/>
    <mergeCell ref="C2:R2"/>
    <mergeCell ref="A3:E3"/>
    <mergeCell ref="F3:J3"/>
    <mergeCell ref="K3:M3"/>
    <mergeCell ref="N3:P3"/>
    <mergeCell ref="Q3:R3"/>
  </mergeCells>
  <pageMargins left="0.19685039370078741" right="0.19685039370078741" top="0.74803149606299213" bottom="0.74803149606299213" header="0.31496062992125984" footer="0.31496062992125984"/>
  <pageSetup paperSize="9" scale="44" fitToHeight="20" orientation="landscape"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8453-FACE-40BD-AF55-1F75DB06CDEC}">
  <sheetPr>
    <tabColor rgb="FF92D050"/>
    <pageSetUpPr fitToPage="1"/>
  </sheetPr>
  <dimension ref="A1:V47"/>
  <sheetViews>
    <sheetView workbookViewId="0">
      <selection activeCell="E10" sqref="E10"/>
    </sheetView>
  </sheetViews>
  <sheetFormatPr baseColWidth="10" defaultRowHeight="12" x14ac:dyDescent="0.25"/>
  <cols>
    <col min="1" max="1" width="46.28515625" style="283" customWidth="1"/>
    <col min="2" max="2" width="12.140625" style="283" customWidth="1"/>
    <col min="3" max="3" width="31.7109375" style="283" customWidth="1"/>
    <col min="4" max="4" width="15.5703125" style="283" customWidth="1"/>
    <col min="5" max="5" width="10.85546875" style="283" customWidth="1"/>
    <col min="6" max="6" width="15.5703125" style="283" customWidth="1"/>
    <col min="7" max="7" width="15.85546875" style="283" customWidth="1"/>
    <col min="8" max="8" width="16.85546875" style="283" customWidth="1"/>
    <col min="9" max="256" width="11.42578125" style="283"/>
    <col min="257" max="257" width="46.28515625" style="283" customWidth="1"/>
    <col min="258" max="258" width="12.140625" style="283" customWidth="1"/>
    <col min="259" max="259" width="31.7109375" style="283" customWidth="1"/>
    <col min="260" max="260" width="15.5703125" style="283" customWidth="1"/>
    <col min="261" max="261" width="10.85546875" style="283" customWidth="1"/>
    <col min="262" max="262" width="15.5703125" style="283" customWidth="1"/>
    <col min="263" max="263" width="15.85546875" style="283" customWidth="1"/>
    <col min="264" max="264" width="16.85546875" style="283" customWidth="1"/>
    <col min="265" max="512" width="11.42578125" style="283"/>
    <col min="513" max="513" width="46.28515625" style="283" customWidth="1"/>
    <col min="514" max="514" width="12.140625" style="283" customWidth="1"/>
    <col min="515" max="515" width="31.7109375" style="283" customWidth="1"/>
    <col min="516" max="516" width="15.5703125" style="283" customWidth="1"/>
    <col min="517" max="517" width="10.85546875" style="283" customWidth="1"/>
    <col min="518" max="518" width="15.5703125" style="283" customWidth="1"/>
    <col min="519" max="519" width="15.85546875" style="283" customWidth="1"/>
    <col min="520" max="520" width="16.85546875" style="283" customWidth="1"/>
    <col min="521" max="768" width="11.42578125" style="283"/>
    <col min="769" max="769" width="46.28515625" style="283" customWidth="1"/>
    <col min="770" max="770" width="12.140625" style="283" customWidth="1"/>
    <col min="771" max="771" width="31.7109375" style="283" customWidth="1"/>
    <col min="772" max="772" width="15.5703125" style="283" customWidth="1"/>
    <col min="773" max="773" width="10.85546875" style="283" customWidth="1"/>
    <col min="774" max="774" width="15.5703125" style="283" customWidth="1"/>
    <col min="775" max="775" width="15.85546875" style="283" customWidth="1"/>
    <col min="776" max="776" width="16.85546875" style="283" customWidth="1"/>
    <col min="777" max="1024" width="11.42578125" style="283"/>
    <col min="1025" max="1025" width="46.28515625" style="283" customWidth="1"/>
    <col min="1026" max="1026" width="12.140625" style="283" customWidth="1"/>
    <col min="1027" max="1027" width="31.7109375" style="283" customWidth="1"/>
    <col min="1028" max="1028" width="15.5703125" style="283" customWidth="1"/>
    <col min="1029" max="1029" width="10.85546875" style="283" customWidth="1"/>
    <col min="1030" max="1030" width="15.5703125" style="283" customWidth="1"/>
    <col min="1031" max="1031" width="15.85546875" style="283" customWidth="1"/>
    <col min="1032" max="1032" width="16.85546875" style="283" customWidth="1"/>
    <col min="1033" max="1280" width="11.42578125" style="283"/>
    <col min="1281" max="1281" width="46.28515625" style="283" customWidth="1"/>
    <col min="1282" max="1282" width="12.140625" style="283" customWidth="1"/>
    <col min="1283" max="1283" width="31.7109375" style="283" customWidth="1"/>
    <col min="1284" max="1284" width="15.5703125" style="283" customWidth="1"/>
    <col min="1285" max="1285" width="10.85546875" style="283" customWidth="1"/>
    <col min="1286" max="1286" width="15.5703125" style="283" customWidth="1"/>
    <col min="1287" max="1287" width="15.85546875" style="283" customWidth="1"/>
    <col min="1288" max="1288" width="16.85546875" style="283" customWidth="1"/>
    <col min="1289" max="1536" width="11.42578125" style="283"/>
    <col min="1537" max="1537" width="46.28515625" style="283" customWidth="1"/>
    <col min="1538" max="1538" width="12.140625" style="283" customWidth="1"/>
    <col min="1539" max="1539" width="31.7109375" style="283" customWidth="1"/>
    <col min="1540" max="1540" width="15.5703125" style="283" customWidth="1"/>
    <col min="1541" max="1541" width="10.85546875" style="283" customWidth="1"/>
    <col min="1542" max="1542" width="15.5703125" style="283" customWidth="1"/>
    <col min="1543" max="1543" width="15.85546875" style="283" customWidth="1"/>
    <col min="1544" max="1544" width="16.85546875" style="283" customWidth="1"/>
    <col min="1545" max="1792" width="11.42578125" style="283"/>
    <col min="1793" max="1793" width="46.28515625" style="283" customWidth="1"/>
    <col min="1794" max="1794" width="12.140625" style="283" customWidth="1"/>
    <col min="1795" max="1795" width="31.7109375" style="283" customWidth="1"/>
    <col min="1796" max="1796" width="15.5703125" style="283" customWidth="1"/>
    <col min="1797" max="1797" width="10.85546875" style="283" customWidth="1"/>
    <col min="1798" max="1798" width="15.5703125" style="283" customWidth="1"/>
    <col min="1799" max="1799" width="15.85546875" style="283" customWidth="1"/>
    <col min="1800" max="1800" width="16.85546875" style="283" customWidth="1"/>
    <col min="1801" max="2048" width="11.42578125" style="283"/>
    <col min="2049" max="2049" width="46.28515625" style="283" customWidth="1"/>
    <col min="2050" max="2050" width="12.140625" style="283" customWidth="1"/>
    <col min="2051" max="2051" width="31.7109375" style="283" customWidth="1"/>
    <col min="2052" max="2052" width="15.5703125" style="283" customWidth="1"/>
    <col min="2053" max="2053" width="10.85546875" style="283" customWidth="1"/>
    <col min="2054" max="2054" width="15.5703125" style="283" customWidth="1"/>
    <col min="2055" max="2055" width="15.85546875" style="283" customWidth="1"/>
    <col min="2056" max="2056" width="16.85546875" style="283" customWidth="1"/>
    <col min="2057" max="2304" width="11.42578125" style="283"/>
    <col min="2305" max="2305" width="46.28515625" style="283" customWidth="1"/>
    <col min="2306" max="2306" width="12.140625" style="283" customWidth="1"/>
    <col min="2307" max="2307" width="31.7109375" style="283" customWidth="1"/>
    <col min="2308" max="2308" width="15.5703125" style="283" customWidth="1"/>
    <col min="2309" max="2309" width="10.85546875" style="283" customWidth="1"/>
    <col min="2310" max="2310" width="15.5703125" style="283" customWidth="1"/>
    <col min="2311" max="2311" width="15.85546875" style="283" customWidth="1"/>
    <col min="2312" max="2312" width="16.85546875" style="283" customWidth="1"/>
    <col min="2313" max="2560" width="11.42578125" style="283"/>
    <col min="2561" max="2561" width="46.28515625" style="283" customWidth="1"/>
    <col min="2562" max="2562" width="12.140625" style="283" customWidth="1"/>
    <col min="2563" max="2563" width="31.7109375" style="283" customWidth="1"/>
    <col min="2564" max="2564" width="15.5703125" style="283" customWidth="1"/>
    <col min="2565" max="2565" width="10.85546875" style="283" customWidth="1"/>
    <col min="2566" max="2566" width="15.5703125" style="283" customWidth="1"/>
    <col min="2567" max="2567" width="15.85546875" style="283" customWidth="1"/>
    <col min="2568" max="2568" width="16.85546875" style="283" customWidth="1"/>
    <col min="2569" max="2816" width="11.42578125" style="283"/>
    <col min="2817" max="2817" width="46.28515625" style="283" customWidth="1"/>
    <col min="2818" max="2818" width="12.140625" style="283" customWidth="1"/>
    <col min="2819" max="2819" width="31.7109375" style="283" customWidth="1"/>
    <col min="2820" max="2820" width="15.5703125" style="283" customWidth="1"/>
    <col min="2821" max="2821" width="10.85546875" style="283" customWidth="1"/>
    <col min="2822" max="2822" width="15.5703125" style="283" customWidth="1"/>
    <col min="2823" max="2823" width="15.85546875" style="283" customWidth="1"/>
    <col min="2824" max="2824" width="16.85546875" style="283" customWidth="1"/>
    <col min="2825" max="3072" width="11.42578125" style="283"/>
    <col min="3073" max="3073" width="46.28515625" style="283" customWidth="1"/>
    <col min="3074" max="3074" width="12.140625" style="283" customWidth="1"/>
    <col min="3075" max="3075" width="31.7109375" style="283" customWidth="1"/>
    <col min="3076" max="3076" width="15.5703125" style="283" customWidth="1"/>
    <col min="3077" max="3077" width="10.85546875" style="283" customWidth="1"/>
    <col min="3078" max="3078" width="15.5703125" style="283" customWidth="1"/>
    <col min="3079" max="3079" width="15.85546875" style="283" customWidth="1"/>
    <col min="3080" max="3080" width="16.85546875" style="283" customWidth="1"/>
    <col min="3081" max="3328" width="11.42578125" style="283"/>
    <col min="3329" max="3329" width="46.28515625" style="283" customWidth="1"/>
    <col min="3330" max="3330" width="12.140625" style="283" customWidth="1"/>
    <col min="3331" max="3331" width="31.7109375" style="283" customWidth="1"/>
    <col min="3332" max="3332" width="15.5703125" style="283" customWidth="1"/>
    <col min="3333" max="3333" width="10.85546875" style="283" customWidth="1"/>
    <col min="3334" max="3334" width="15.5703125" style="283" customWidth="1"/>
    <col min="3335" max="3335" width="15.85546875" style="283" customWidth="1"/>
    <col min="3336" max="3336" width="16.85546875" style="283" customWidth="1"/>
    <col min="3337" max="3584" width="11.42578125" style="283"/>
    <col min="3585" max="3585" width="46.28515625" style="283" customWidth="1"/>
    <col min="3586" max="3586" width="12.140625" style="283" customWidth="1"/>
    <col min="3587" max="3587" width="31.7109375" style="283" customWidth="1"/>
    <col min="3588" max="3588" width="15.5703125" style="283" customWidth="1"/>
    <col min="3589" max="3589" width="10.85546875" style="283" customWidth="1"/>
    <col min="3590" max="3590" width="15.5703125" style="283" customWidth="1"/>
    <col min="3591" max="3591" width="15.85546875" style="283" customWidth="1"/>
    <col min="3592" max="3592" width="16.85546875" style="283" customWidth="1"/>
    <col min="3593" max="3840" width="11.42578125" style="283"/>
    <col min="3841" max="3841" width="46.28515625" style="283" customWidth="1"/>
    <col min="3842" max="3842" width="12.140625" style="283" customWidth="1"/>
    <col min="3843" max="3843" width="31.7109375" style="283" customWidth="1"/>
    <col min="3844" max="3844" width="15.5703125" style="283" customWidth="1"/>
    <col min="3845" max="3845" width="10.85546875" style="283" customWidth="1"/>
    <col min="3846" max="3846" width="15.5703125" style="283" customWidth="1"/>
    <col min="3847" max="3847" width="15.85546875" style="283" customWidth="1"/>
    <col min="3848" max="3848" width="16.85546875" style="283" customWidth="1"/>
    <col min="3849" max="4096" width="11.42578125" style="283"/>
    <col min="4097" max="4097" width="46.28515625" style="283" customWidth="1"/>
    <col min="4098" max="4098" width="12.140625" style="283" customWidth="1"/>
    <col min="4099" max="4099" width="31.7109375" style="283" customWidth="1"/>
    <col min="4100" max="4100" width="15.5703125" style="283" customWidth="1"/>
    <col min="4101" max="4101" width="10.85546875" style="283" customWidth="1"/>
    <col min="4102" max="4102" width="15.5703125" style="283" customWidth="1"/>
    <col min="4103" max="4103" width="15.85546875" style="283" customWidth="1"/>
    <col min="4104" max="4104" width="16.85546875" style="283" customWidth="1"/>
    <col min="4105" max="4352" width="11.42578125" style="283"/>
    <col min="4353" max="4353" width="46.28515625" style="283" customWidth="1"/>
    <col min="4354" max="4354" width="12.140625" style="283" customWidth="1"/>
    <col min="4355" max="4355" width="31.7109375" style="283" customWidth="1"/>
    <col min="4356" max="4356" width="15.5703125" style="283" customWidth="1"/>
    <col min="4357" max="4357" width="10.85546875" style="283" customWidth="1"/>
    <col min="4358" max="4358" width="15.5703125" style="283" customWidth="1"/>
    <col min="4359" max="4359" width="15.85546875" style="283" customWidth="1"/>
    <col min="4360" max="4360" width="16.85546875" style="283" customWidth="1"/>
    <col min="4361" max="4608" width="11.42578125" style="283"/>
    <col min="4609" max="4609" width="46.28515625" style="283" customWidth="1"/>
    <col min="4610" max="4610" width="12.140625" style="283" customWidth="1"/>
    <col min="4611" max="4611" width="31.7109375" style="283" customWidth="1"/>
    <col min="4612" max="4612" width="15.5703125" style="283" customWidth="1"/>
    <col min="4613" max="4613" width="10.85546875" style="283" customWidth="1"/>
    <col min="4614" max="4614" width="15.5703125" style="283" customWidth="1"/>
    <col min="4615" max="4615" width="15.85546875" style="283" customWidth="1"/>
    <col min="4616" max="4616" width="16.85546875" style="283" customWidth="1"/>
    <col min="4617" max="4864" width="11.42578125" style="283"/>
    <col min="4865" max="4865" width="46.28515625" style="283" customWidth="1"/>
    <col min="4866" max="4866" width="12.140625" style="283" customWidth="1"/>
    <col min="4867" max="4867" width="31.7109375" style="283" customWidth="1"/>
    <col min="4868" max="4868" width="15.5703125" style="283" customWidth="1"/>
    <col min="4869" max="4869" width="10.85546875" style="283" customWidth="1"/>
    <col min="4870" max="4870" width="15.5703125" style="283" customWidth="1"/>
    <col min="4871" max="4871" width="15.85546875" style="283" customWidth="1"/>
    <col min="4872" max="4872" width="16.85546875" style="283" customWidth="1"/>
    <col min="4873" max="5120" width="11.42578125" style="283"/>
    <col min="5121" max="5121" width="46.28515625" style="283" customWidth="1"/>
    <col min="5122" max="5122" width="12.140625" style="283" customWidth="1"/>
    <col min="5123" max="5123" width="31.7109375" style="283" customWidth="1"/>
    <col min="5124" max="5124" width="15.5703125" style="283" customWidth="1"/>
    <col min="5125" max="5125" width="10.85546875" style="283" customWidth="1"/>
    <col min="5126" max="5126" width="15.5703125" style="283" customWidth="1"/>
    <col min="5127" max="5127" width="15.85546875" style="283" customWidth="1"/>
    <col min="5128" max="5128" width="16.85546875" style="283" customWidth="1"/>
    <col min="5129" max="5376" width="11.42578125" style="283"/>
    <col min="5377" max="5377" width="46.28515625" style="283" customWidth="1"/>
    <col min="5378" max="5378" width="12.140625" style="283" customWidth="1"/>
    <col min="5379" max="5379" width="31.7109375" style="283" customWidth="1"/>
    <col min="5380" max="5380" width="15.5703125" style="283" customWidth="1"/>
    <col min="5381" max="5381" width="10.85546875" style="283" customWidth="1"/>
    <col min="5382" max="5382" width="15.5703125" style="283" customWidth="1"/>
    <col min="5383" max="5383" width="15.85546875" style="283" customWidth="1"/>
    <col min="5384" max="5384" width="16.85546875" style="283" customWidth="1"/>
    <col min="5385" max="5632" width="11.42578125" style="283"/>
    <col min="5633" max="5633" width="46.28515625" style="283" customWidth="1"/>
    <col min="5634" max="5634" width="12.140625" style="283" customWidth="1"/>
    <col min="5635" max="5635" width="31.7109375" style="283" customWidth="1"/>
    <col min="5636" max="5636" width="15.5703125" style="283" customWidth="1"/>
    <col min="5637" max="5637" width="10.85546875" style="283" customWidth="1"/>
    <col min="5638" max="5638" width="15.5703125" style="283" customWidth="1"/>
    <col min="5639" max="5639" width="15.85546875" style="283" customWidth="1"/>
    <col min="5640" max="5640" width="16.85546875" style="283" customWidth="1"/>
    <col min="5641" max="5888" width="11.42578125" style="283"/>
    <col min="5889" max="5889" width="46.28515625" style="283" customWidth="1"/>
    <col min="5890" max="5890" width="12.140625" style="283" customWidth="1"/>
    <col min="5891" max="5891" width="31.7109375" style="283" customWidth="1"/>
    <col min="5892" max="5892" width="15.5703125" style="283" customWidth="1"/>
    <col min="5893" max="5893" width="10.85546875" style="283" customWidth="1"/>
    <col min="5894" max="5894" width="15.5703125" style="283" customWidth="1"/>
    <col min="5895" max="5895" width="15.85546875" style="283" customWidth="1"/>
    <col min="5896" max="5896" width="16.85546875" style="283" customWidth="1"/>
    <col min="5897" max="6144" width="11.42578125" style="283"/>
    <col min="6145" max="6145" width="46.28515625" style="283" customWidth="1"/>
    <col min="6146" max="6146" width="12.140625" style="283" customWidth="1"/>
    <col min="6147" max="6147" width="31.7109375" style="283" customWidth="1"/>
    <col min="6148" max="6148" width="15.5703125" style="283" customWidth="1"/>
    <col min="6149" max="6149" width="10.85546875" style="283" customWidth="1"/>
    <col min="6150" max="6150" width="15.5703125" style="283" customWidth="1"/>
    <col min="6151" max="6151" width="15.85546875" style="283" customWidth="1"/>
    <col min="6152" max="6152" width="16.85546875" style="283" customWidth="1"/>
    <col min="6153" max="6400" width="11.42578125" style="283"/>
    <col min="6401" max="6401" width="46.28515625" style="283" customWidth="1"/>
    <col min="6402" max="6402" width="12.140625" style="283" customWidth="1"/>
    <col min="6403" max="6403" width="31.7109375" style="283" customWidth="1"/>
    <col min="6404" max="6404" width="15.5703125" style="283" customWidth="1"/>
    <col min="6405" max="6405" width="10.85546875" style="283" customWidth="1"/>
    <col min="6406" max="6406" width="15.5703125" style="283" customWidth="1"/>
    <col min="6407" max="6407" width="15.85546875" style="283" customWidth="1"/>
    <col min="6408" max="6408" width="16.85546875" style="283" customWidth="1"/>
    <col min="6409" max="6656" width="11.42578125" style="283"/>
    <col min="6657" max="6657" width="46.28515625" style="283" customWidth="1"/>
    <col min="6658" max="6658" width="12.140625" style="283" customWidth="1"/>
    <col min="6659" max="6659" width="31.7109375" style="283" customWidth="1"/>
    <col min="6660" max="6660" width="15.5703125" style="283" customWidth="1"/>
    <col min="6661" max="6661" width="10.85546875" style="283" customWidth="1"/>
    <col min="6662" max="6662" width="15.5703125" style="283" customWidth="1"/>
    <col min="6663" max="6663" width="15.85546875" style="283" customWidth="1"/>
    <col min="6664" max="6664" width="16.85546875" style="283" customWidth="1"/>
    <col min="6665" max="6912" width="11.42578125" style="283"/>
    <col min="6913" max="6913" width="46.28515625" style="283" customWidth="1"/>
    <col min="6914" max="6914" width="12.140625" style="283" customWidth="1"/>
    <col min="6915" max="6915" width="31.7109375" style="283" customWidth="1"/>
    <col min="6916" max="6916" width="15.5703125" style="283" customWidth="1"/>
    <col min="6917" max="6917" width="10.85546875" style="283" customWidth="1"/>
    <col min="6918" max="6918" width="15.5703125" style="283" customWidth="1"/>
    <col min="6919" max="6919" width="15.85546875" style="283" customWidth="1"/>
    <col min="6920" max="6920" width="16.85546875" style="283" customWidth="1"/>
    <col min="6921" max="7168" width="11.42578125" style="283"/>
    <col min="7169" max="7169" width="46.28515625" style="283" customWidth="1"/>
    <col min="7170" max="7170" width="12.140625" style="283" customWidth="1"/>
    <col min="7171" max="7171" width="31.7109375" style="283" customWidth="1"/>
    <col min="7172" max="7172" width="15.5703125" style="283" customWidth="1"/>
    <col min="7173" max="7173" width="10.85546875" style="283" customWidth="1"/>
    <col min="7174" max="7174" width="15.5703125" style="283" customWidth="1"/>
    <col min="7175" max="7175" width="15.85546875" style="283" customWidth="1"/>
    <col min="7176" max="7176" width="16.85546875" style="283" customWidth="1"/>
    <col min="7177" max="7424" width="11.42578125" style="283"/>
    <col min="7425" max="7425" width="46.28515625" style="283" customWidth="1"/>
    <col min="7426" max="7426" width="12.140625" style="283" customWidth="1"/>
    <col min="7427" max="7427" width="31.7109375" style="283" customWidth="1"/>
    <col min="7428" max="7428" width="15.5703125" style="283" customWidth="1"/>
    <col min="7429" max="7429" width="10.85546875" style="283" customWidth="1"/>
    <col min="7430" max="7430" width="15.5703125" style="283" customWidth="1"/>
    <col min="7431" max="7431" width="15.85546875" style="283" customWidth="1"/>
    <col min="7432" max="7432" width="16.85546875" style="283" customWidth="1"/>
    <col min="7433" max="7680" width="11.42578125" style="283"/>
    <col min="7681" max="7681" width="46.28515625" style="283" customWidth="1"/>
    <col min="7682" max="7682" width="12.140625" style="283" customWidth="1"/>
    <col min="7683" max="7683" width="31.7109375" style="283" customWidth="1"/>
    <col min="7684" max="7684" width="15.5703125" style="283" customWidth="1"/>
    <col min="7685" max="7685" width="10.85546875" style="283" customWidth="1"/>
    <col min="7686" max="7686" width="15.5703125" style="283" customWidth="1"/>
    <col min="7687" max="7687" width="15.85546875" style="283" customWidth="1"/>
    <col min="7688" max="7688" width="16.85546875" style="283" customWidth="1"/>
    <col min="7689" max="7936" width="11.42578125" style="283"/>
    <col min="7937" max="7937" width="46.28515625" style="283" customWidth="1"/>
    <col min="7938" max="7938" width="12.140625" style="283" customWidth="1"/>
    <col min="7939" max="7939" width="31.7109375" style="283" customWidth="1"/>
    <col min="7940" max="7940" width="15.5703125" style="283" customWidth="1"/>
    <col min="7941" max="7941" width="10.85546875" style="283" customWidth="1"/>
    <col min="7942" max="7942" width="15.5703125" style="283" customWidth="1"/>
    <col min="7943" max="7943" width="15.85546875" style="283" customWidth="1"/>
    <col min="7944" max="7944" width="16.85546875" style="283" customWidth="1"/>
    <col min="7945" max="8192" width="11.42578125" style="283"/>
    <col min="8193" max="8193" width="46.28515625" style="283" customWidth="1"/>
    <col min="8194" max="8194" width="12.140625" style="283" customWidth="1"/>
    <col min="8195" max="8195" width="31.7109375" style="283" customWidth="1"/>
    <col min="8196" max="8196" width="15.5703125" style="283" customWidth="1"/>
    <col min="8197" max="8197" width="10.85546875" style="283" customWidth="1"/>
    <col min="8198" max="8198" width="15.5703125" style="283" customWidth="1"/>
    <col min="8199" max="8199" width="15.85546875" style="283" customWidth="1"/>
    <col min="8200" max="8200" width="16.85546875" style="283" customWidth="1"/>
    <col min="8201" max="8448" width="11.42578125" style="283"/>
    <col min="8449" max="8449" width="46.28515625" style="283" customWidth="1"/>
    <col min="8450" max="8450" width="12.140625" style="283" customWidth="1"/>
    <col min="8451" max="8451" width="31.7109375" style="283" customWidth="1"/>
    <col min="8452" max="8452" width="15.5703125" style="283" customWidth="1"/>
    <col min="8453" max="8453" width="10.85546875" style="283" customWidth="1"/>
    <col min="8454" max="8454" width="15.5703125" style="283" customWidth="1"/>
    <col min="8455" max="8455" width="15.85546875" style="283" customWidth="1"/>
    <col min="8456" max="8456" width="16.85546875" style="283" customWidth="1"/>
    <col min="8457" max="8704" width="11.42578125" style="283"/>
    <col min="8705" max="8705" width="46.28515625" style="283" customWidth="1"/>
    <col min="8706" max="8706" width="12.140625" style="283" customWidth="1"/>
    <col min="8707" max="8707" width="31.7109375" style="283" customWidth="1"/>
    <col min="8708" max="8708" width="15.5703125" style="283" customWidth="1"/>
    <col min="8709" max="8709" width="10.85546875" style="283" customWidth="1"/>
    <col min="8710" max="8710" width="15.5703125" style="283" customWidth="1"/>
    <col min="8711" max="8711" width="15.85546875" style="283" customWidth="1"/>
    <col min="8712" max="8712" width="16.85546875" style="283" customWidth="1"/>
    <col min="8713" max="8960" width="11.42578125" style="283"/>
    <col min="8961" max="8961" width="46.28515625" style="283" customWidth="1"/>
    <col min="8962" max="8962" width="12.140625" style="283" customWidth="1"/>
    <col min="8963" max="8963" width="31.7109375" style="283" customWidth="1"/>
    <col min="8964" max="8964" width="15.5703125" style="283" customWidth="1"/>
    <col min="8965" max="8965" width="10.85546875" style="283" customWidth="1"/>
    <col min="8966" max="8966" width="15.5703125" style="283" customWidth="1"/>
    <col min="8967" max="8967" width="15.85546875" style="283" customWidth="1"/>
    <col min="8968" max="8968" width="16.85546875" style="283" customWidth="1"/>
    <col min="8969" max="9216" width="11.42578125" style="283"/>
    <col min="9217" max="9217" width="46.28515625" style="283" customWidth="1"/>
    <col min="9218" max="9218" width="12.140625" style="283" customWidth="1"/>
    <col min="9219" max="9219" width="31.7109375" style="283" customWidth="1"/>
    <col min="9220" max="9220" width="15.5703125" style="283" customWidth="1"/>
    <col min="9221" max="9221" width="10.85546875" style="283" customWidth="1"/>
    <col min="9222" max="9222" width="15.5703125" style="283" customWidth="1"/>
    <col min="9223" max="9223" width="15.85546875" style="283" customWidth="1"/>
    <col min="9224" max="9224" width="16.85546875" style="283" customWidth="1"/>
    <col min="9225" max="9472" width="11.42578125" style="283"/>
    <col min="9473" max="9473" width="46.28515625" style="283" customWidth="1"/>
    <col min="9474" max="9474" width="12.140625" style="283" customWidth="1"/>
    <col min="9475" max="9475" width="31.7109375" style="283" customWidth="1"/>
    <col min="9476" max="9476" width="15.5703125" style="283" customWidth="1"/>
    <col min="9477" max="9477" width="10.85546875" style="283" customWidth="1"/>
    <col min="9478" max="9478" width="15.5703125" style="283" customWidth="1"/>
    <col min="9479" max="9479" width="15.85546875" style="283" customWidth="1"/>
    <col min="9480" max="9480" width="16.85546875" style="283" customWidth="1"/>
    <col min="9481" max="9728" width="11.42578125" style="283"/>
    <col min="9729" max="9729" width="46.28515625" style="283" customWidth="1"/>
    <col min="9730" max="9730" width="12.140625" style="283" customWidth="1"/>
    <col min="9731" max="9731" width="31.7109375" style="283" customWidth="1"/>
    <col min="9732" max="9732" width="15.5703125" style="283" customWidth="1"/>
    <col min="9733" max="9733" width="10.85546875" style="283" customWidth="1"/>
    <col min="9734" max="9734" width="15.5703125" style="283" customWidth="1"/>
    <col min="9735" max="9735" width="15.85546875" style="283" customWidth="1"/>
    <col min="9736" max="9736" width="16.85546875" style="283" customWidth="1"/>
    <col min="9737" max="9984" width="11.42578125" style="283"/>
    <col min="9985" max="9985" width="46.28515625" style="283" customWidth="1"/>
    <col min="9986" max="9986" width="12.140625" style="283" customWidth="1"/>
    <col min="9987" max="9987" width="31.7109375" style="283" customWidth="1"/>
    <col min="9988" max="9988" width="15.5703125" style="283" customWidth="1"/>
    <col min="9989" max="9989" width="10.85546875" style="283" customWidth="1"/>
    <col min="9990" max="9990" width="15.5703125" style="283" customWidth="1"/>
    <col min="9991" max="9991" width="15.85546875" style="283" customWidth="1"/>
    <col min="9992" max="9992" width="16.85546875" style="283" customWidth="1"/>
    <col min="9993" max="10240" width="11.42578125" style="283"/>
    <col min="10241" max="10241" width="46.28515625" style="283" customWidth="1"/>
    <col min="10242" max="10242" width="12.140625" style="283" customWidth="1"/>
    <col min="10243" max="10243" width="31.7109375" style="283" customWidth="1"/>
    <col min="10244" max="10244" width="15.5703125" style="283" customWidth="1"/>
    <col min="10245" max="10245" width="10.85546875" style="283" customWidth="1"/>
    <col min="10246" max="10246" width="15.5703125" style="283" customWidth="1"/>
    <col min="10247" max="10247" width="15.85546875" style="283" customWidth="1"/>
    <col min="10248" max="10248" width="16.85546875" style="283" customWidth="1"/>
    <col min="10249" max="10496" width="11.42578125" style="283"/>
    <col min="10497" max="10497" width="46.28515625" style="283" customWidth="1"/>
    <col min="10498" max="10498" width="12.140625" style="283" customWidth="1"/>
    <col min="10499" max="10499" width="31.7109375" style="283" customWidth="1"/>
    <col min="10500" max="10500" width="15.5703125" style="283" customWidth="1"/>
    <col min="10501" max="10501" width="10.85546875" style="283" customWidth="1"/>
    <col min="10502" max="10502" width="15.5703125" style="283" customWidth="1"/>
    <col min="10503" max="10503" width="15.85546875" style="283" customWidth="1"/>
    <col min="10504" max="10504" width="16.85546875" style="283" customWidth="1"/>
    <col min="10505" max="10752" width="11.42578125" style="283"/>
    <col min="10753" max="10753" width="46.28515625" style="283" customWidth="1"/>
    <col min="10754" max="10754" width="12.140625" style="283" customWidth="1"/>
    <col min="10755" max="10755" width="31.7109375" style="283" customWidth="1"/>
    <col min="10756" max="10756" width="15.5703125" style="283" customWidth="1"/>
    <col min="10757" max="10757" width="10.85546875" style="283" customWidth="1"/>
    <col min="10758" max="10758" width="15.5703125" style="283" customWidth="1"/>
    <col min="10759" max="10759" width="15.85546875" style="283" customWidth="1"/>
    <col min="10760" max="10760" width="16.85546875" style="283" customWidth="1"/>
    <col min="10761" max="11008" width="11.42578125" style="283"/>
    <col min="11009" max="11009" width="46.28515625" style="283" customWidth="1"/>
    <col min="11010" max="11010" width="12.140625" style="283" customWidth="1"/>
    <col min="11011" max="11011" width="31.7109375" style="283" customWidth="1"/>
    <col min="11012" max="11012" width="15.5703125" style="283" customWidth="1"/>
    <col min="11013" max="11013" width="10.85546875" style="283" customWidth="1"/>
    <col min="11014" max="11014" width="15.5703125" style="283" customWidth="1"/>
    <col min="11015" max="11015" width="15.85546875" style="283" customWidth="1"/>
    <col min="11016" max="11016" width="16.85546875" style="283" customWidth="1"/>
    <col min="11017" max="11264" width="11.42578125" style="283"/>
    <col min="11265" max="11265" width="46.28515625" style="283" customWidth="1"/>
    <col min="11266" max="11266" width="12.140625" style="283" customWidth="1"/>
    <col min="11267" max="11267" width="31.7109375" style="283" customWidth="1"/>
    <col min="11268" max="11268" width="15.5703125" style="283" customWidth="1"/>
    <col min="11269" max="11269" width="10.85546875" style="283" customWidth="1"/>
    <col min="11270" max="11270" width="15.5703125" style="283" customWidth="1"/>
    <col min="11271" max="11271" width="15.85546875" style="283" customWidth="1"/>
    <col min="11272" max="11272" width="16.85546875" style="283" customWidth="1"/>
    <col min="11273" max="11520" width="11.42578125" style="283"/>
    <col min="11521" max="11521" width="46.28515625" style="283" customWidth="1"/>
    <col min="11522" max="11522" width="12.140625" style="283" customWidth="1"/>
    <col min="11523" max="11523" width="31.7109375" style="283" customWidth="1"/>
    <col min="11524" max="11524" width="15.5703125" style="283" customWidth="1"/>
    <col min="11525" max="11525" width="10.85546875" style="283" customWidth="1"/>
    <col min="11526" max="11526" width="15.5703125" style="283" customWidth="1"/>
    <col min="11527" max="11527" width="15.85546875" style="283" customWidth="1"/>
    <col min="11528" max="11528" width="16.85546875" style="283" customWidth="1"/>
    <col min="11529" max="11776" width="11.42578125" style="283"/>
    <col min="11777" max="11777" width="46.28515625" style="283" customWidth="1"/>
    <col min="11778" max="11778" width="12.140625" style="283" customWidth="1"/>
    <col min="11779" max="11779" width="31.7109375" style="283" customWidth="1"/>
    <col min="11780" max="11780" width="15.5703125" style="283" customWidth="1"/>
    <col min="11781" max="11781" width="10.85546875" style="283" customWidth="1"/>
    <col min="11782" max="11782" width="15.5703125" style="283" customWidth="1"/>
    <col min="11783" max="11783" width="15.85546875" style="283" customWidth="1"/>
    <col min="11784" max="11784" width="16.85546875" style="283" customWidth="1"/>
    <col min="11785" max="12032" width="11.42578125" style="283"/>
    <col min="12033" max="12033" width="46.28515625" style="283" customWidth="1"/>
    <col min="12034" max="12034" width="12.140625" style="283" customWidth="1"/>
    <col min="12035" max="12035" width="31.7109375" style="283" customWidth="1"/>
    <col min="12036" max="12036" width="15.5703125" style="283" customWidth="1"/>
    <col min="12037" max="12037" width="10.85546875" style="283" customWidth="1"/>
    <col min="12038" max="12038" width="15.5703125" style="283" customWidth="1"/>
    <col min="12039" max="12039" width="15.85546875" style="283" customWidth="1"/>
    <col min="12040" max="12040" width="16.85546875" style="283" customWidth="1"/>
    <col min="12041" max="12288" width="11.42578125" style="283"/>
    <col min="12289" max="12289" width="46.28515625" style="283" customWidth="1"/>
    <col min="12290" max="12290" width="12.140625" style="283" customWidth="1"/>
    <col min="12291" max="12291" width="31.7109375" style="283" customWidth="1"/>
    <col min="12292" max="12292" width="15.5703125" style="283" customWidth="1"/>
    <col min="12293" max="12293" width="10.85546875" style="283" customWidth="1"/>
    <col min="12294" max="12294" width="15.5703125" style="283" customWidth="1"/>
    <col min="12295" max="12295" width="15.85546875" style="283" customWidth="1"/>
    <col min="12296" max="12296" width="16.85546875" style="283" customWidth="1"/>
    <col min="12297" max="12544" width="11.42578125" style="283"/>
    <col min="12545" max="12545" width="46.28515625" style="283" customWidth="1"/>
    <col min="12546" max="12546" width="12.140625" style="283" customWidth="1"/>
    <col min="12547" max="12547" width="31.7109375" style="283" customWidth="1"/>
    <col min="12548" max="12548" width="15.5703125" style="283" customWidth="1"/>
    <col min="12549" max="12549" width="10.85546875" style="283" customWidth="1"/>
    <col min="12550" max="12550" width="15.5703125" style="283" customWidth="1"/>
    <col min="12551" max="12551" width="15.85546875" style="283" customWidth="1"/>
    <col min="12552" max="12552" width="16.85546875" style="283" customWidth="1"/>
    <col min="12553" max="12800" width="11.42578125" style="283"/>
    <col min="12801" max="12801" width="46.28515625" style="283" customWidth="1"/>
    <col min="12802" max="12802" width="12.140625" style="283" customWidth="1"/>
    <col min="12803" max="12803" width="31.7109375" style="283" customWidth="1"/>
    <col min="12804" max="12804" width="15.5703125" style="283" customWidth="1"/>
    <col min="12805" max="12805" width="10.85546875" style="283" customWidth="1"/>
    <col min="12806" max="12806" width="15.5703125" style="283" customWidth="1"/>
    <col min="12807" max="12807" width="15.85546875" style="283" customWidth="1"/>
    <col min="12808" max="12808" width="16.85546875" style="283" customWidth="1"/>
    <col min="12809" max="13056" width="11.42578125" style="283"/>
    <col min="13057" max="13057" width="46.28515625" style="283" customWidth="1"/>
    <col min="13058" max="13058" width="12.140625" style="283" customWidth="1"/>
    <col min="13059" max="13059" width="31.7109375" style="283" customWidth="1"/>
    <col min="13060" max="13060" width="15.5703125" style="283" customWidth="1"/>
    <col min="13061" max="13061" width="10.85546875" style="283" customWidth="1"/>
    <col min="13062" max="13062" width="15.5703125" style="283" customWidth="1"/>
    <col min="13063" max="13063" width="15.85546875" style="283" customWidth="1"/>
    <col min="13064" max="13064" width="16.85546875" style="283" customWidth="1"/>
    <col min="13065" max="13312" width="11.42578125" style="283"/>
    <col min="13313" max="13313" width="46.28515625" style="283" customWidth="1"/>
    <col min="13314" max="13314" width="12.140625" style="283" customWidth="1"/>
    <col min="13315" max="13315" width="31.7109375" style="283" customWidth="1"/>
    <col min="13316" max="13316" width="15.5703125" style="283" customWidth="1"/>
    <col min="13317" max="13317" width="10.85546875" style="283" customWidth="1"/>
    <col min="13318" max="13318" width="15.5703125" style="283" customWidth="1"/>
    <col min="13319" max="13319" width="15.85546875" style="283" customWidth="1"/>
    <col min="13320" max="13320" width="16.85546875" style="283" customWidth="1"/>
    <col min="13321" max="13568" width="11.42578125" style="283"/>
    <col min="13569" max="13569" width="46.28515625" style="283" customWidth="1"/>
    <col min="13570" max="13570" width="12.140625" style="283" customWidth="1"/>
    <col min="13571" max="13571" width="31.7109375" style="283" customWidth="1"/>
    <col min="13572" max="13572" width="15.5703125" style="283" customWidth="1"/>
    <col min="13573" max="13573" width="10.85546875" style="283" customWidth="1"/>
    <col min="13574" max="13574" width="15.5703125" style="283" customWidth="1"/>
    <col min="13575" max="13575" width="15.85546875" style="283" customWidth="1"/>
    <col min="13576" max="13576" width="16.85546875" style="283" customWidth="1"/>
    <col min="13577" max="13824" width="11.42578125" style="283"/>
    <col min="13825" max="13825" width="46.28515625" style="283" customWidth="1"/>
    <col min="13826" max="13826" width="12.140625" style="283" customWidth="1"/>
    <col min="13827" max="13827" width="31.7109375" style="283" customWidth="1"/>
    <col min="13828" max="13828" width="15.5703125" style="283" customWidth="1"/>
    <col min="13829" max="13829" width="10.85546875" style="283" customWidth="1"/>
    <col min="13830" max="13830" width="15.5703125" style="283" customWidth="1"/>
    <col min="13831" max="13831" width="15.85546875" style="283" customWidth="1"/>
    <col min="13832" max="13832" width="16.85546875" style="283" customWidth="1"/>
    <col min="13833" max="14080" width="11.42578125" style="283"/>
    <col min="14081" max="14081" width="46.28515625" style="283" customWidth="1"/>
    <col min="14082" max="14082" width="12.140625" style="283" customWidth="1"/>
    <col min="14083" max="14083" width="31.7109375" style="283" customWidth="1"/>
    <col min="14084" max="14084" width="15.5703125" style="283" customWidth="1"/>
    <col min="14085" max="14085" width="10.85546875" style="283" customWidth="1"/>
    <col min="14086" max="14086" width="15.5703125" style="283" customWidth="1"/>
    <col min="14087" max="14087" width="15.85546875" style="283" customWidth="1"/>
    <col min="14088" max="14088" width="16.85546875" style="283" customWidth="1"/>
    <col min="14089" max="14336" width="11.42578125" style="283"/>
    <col min="14337" max="14337" width="46.28515625" style="283" customWidth="1"/>
    <col min="14338" max="14338" width="12.140625" style="283" customWidth="1"/>
    <col min="14339" max="14339" width="31.7109375" style="283" customWidth="1"/>
    <col min="14340" max="14340" width="15.5703125" style="283" customWidth="1"/>
    <col min="14341" max="14341" width="10.85546875" style="283" customWidth="1"/>
    <col min="14342" max="14342" width="15.5703125" style="283" customWidth="1"/>
    <col min="14343" max="14343" width="15.85546875" style="283" customWidth="1"/>
    <col min="14344" max="14344" width="16.85546875" style="283" customWidth="1"/>
    <col min="14345" max="14592" width="11.42578125" style="283"/>
    <col min="14593" max="14593" width="46.28515625" style="283" customWidth="1"/>
    <col min="14594" max="14594" width="12.140625" style="283" customWidth="1"/>
    <col min="14595" max="14595" width="31.7109375" style="283" customWidth="1"/>
    <col min="14596" max="14596" width="15.5703125" style="283" customWidth="1"/>
    <col min="14597" max="14597" width="10.85546875" style="283" customWidth="1"/>
    <col min="14598" max="14598" width="15.5703125" style="283" customWidth="1"/>
    <col min="14599" max="14599" width="15.85546875" style="283" customWidth="1"/>
    <col min="14600" max="14600" width="16.85546875" style="283" customWidth="1"/>
    <col min="14601" max="14848" width="11.42578125" style="283"/>
    <col min="14849" max="14849" width="46.28515625" style="283" customWidth="1"/>
    <col min="14850" max="14850" width="12.140625" style="283" customWidth="1"/>
    <col min="14851" max="14851" width="31.7109375" style="283" customWidth="1"/>
    <col min="14852" max="14852" width="15.5703125" style="283" customWidth="1"/>
    <col min="14853" max="14853" width="10.85546875" style="283" customWidth="1"/>
    <col min="14854" max="14854" width="15.5703125" style="283" customWidth="1"/>
    <col min="14855" max="14855" width="15.85546875" style="283" customWidth="1"/>
    <col min="14856" max="14856" width="16.85546875" style="283" customWidth="1"/>
    <col min="14857" max="15104" width="11.42578125" style="283"/>
    <col min="15105" max="15105" width="46.28515625" style="283" customWidth="1"/>
    <col min="15106" max="15106" width="12.140625" style="283" customWidth="1"/>
    <col min="15107" max="15107" width="31.7109375" style="283" customWidth="1"/>
    <col min="15108" max="15108" width="15.5703125" style="283" customWidth="1"/>
    <col min="15109" max="15109" width="10.85546875" style="283" customWidth="1"/>
    <col min="15110" max="15110" width="15.5703125" style="283" customWidth="1"/>
    <col min="15111" max="15111" width="15.85546875" style="283" customWidth="1"/>
    <col min="15112" max="15112" width="16.85546875" style="283" customWidth="1"/>
    <col min="15113" max="15360" width="11.42578125" style="283"/>
    <col min="15361" max="15361" width="46.28515625" style="283" customWidth="1"/>
    <col min="15362" max="15362" width="12.140625" style="283" customWidth="1"/>
    <col min="15363" max="15363" width="31.7109375" style="283" customWidth="1"/>
    <col min="15364" max="15364" width="15.5703125" style="283" customWidth="1"/>
    <col min="15365" max="15365" width="10.85546875" style="283" customWidth="1"/>
    <col min="15366" max="15366" width="15.5703125" style="283" customWidth="1"/>
    <col min="15367" max="15367" width="15.85546875" style="283" customWidth="1"/>
    <col min="15368" max="15368" width="16.85546875" style="283" customWidth="1"/>
    <col min="15369" max="15616" width="11.42578125" style="283"/>
    <col min="15617" max="15617" width="46.28515625" style="283" customWidth="1"/>
    <col min="15618" max="15618" width="12.140625" style="283" customWidth="1"/>
    <col min="15619" max="15619" width="31.7109375" style="283" customWidth="1"/>
    <col min="15620" max="15620" width="15.5703125" style="283" customWidth="1"/>
    <col min="15621" max="15621" width="10.85546875" style="283" customWidth="1"/>
    <col min="15622" max="15622" width="15.5703125" style="283" customWidth="1"/>
    <col min="15623" max="15623" width="15.85546875" style="283" customWidth="1"/>
    <col min="15624" max="15624" width="16.85546875" style="283" customWidth="1"/>
    <col min="15625" max="15872" width="11.42578125" style="283"/>
    <col min="15873" max="15873" width="46.28515625" style="283" customWidth="1"/>
    <col min="15874" max="15874" width="12.140625" style="283" customWidth="1"/>
    <col min="15875" max="15875" width="31.7109375" style="283" customWidth="1"/>
    <col min="15876" max="15876" width="15.5703125" style="283" customWidth="1"/>
    <col min="15877" max="15877" width="10.85546875" style="283" customWidth="1"/>
    <col min="15878" max="15878" width="15.5703125" style="283" customWidth="1"/>
    <col min="15879" max="15879" width="15.85546875" style="283" customWidth="1"/>
    <col min="15880" max="15880" width="16.85546875" style="283" customWidth="1"/>
    <col min="15881" max="16128" width="11.42578125" style="283"/>
    <col min="16129" max="16129" width="46.28515625" style="283" customWidth="1"/>
    <col min="16130" max="16130" width="12.140625" style="283" customWidth="1"/>
    <col min="16131" max="16131" width="31.7109375" style="283" customWidth="1"/>
    <col min="16132" max="16132" width="15.5703125" style="283" customWidth="1"/>
    <col min="16133" max="16133" width="10.85546875" style="283" customWidth="1"/>
    <col min="16134" max="16134" width="15.5703125" style="283" customWidth="1"/>
    <col min="16135" max="16135" width="15.85546875" style="283" customWidth="1"/>
    <col min="16136" max="16136" width="16.85546875" style="283" customWidth="1"/>
    <col min="16137" max="16384" width="11.42578125" style="283"/>
  </cols>
  <sheetData>
    <row r="1" spans="1:22" s="280" customFormat="1" ht="20.25" x14ac:dyDescent="0.25">
      <c r="A1" s="497" t="s">
        <v>258</v>
      </c>
      <c r="B1" s="497"/>
      <c r="C1" s="497"/>
      <c r="D1" s="497"/>
      <c r="E1" s="497"/>
      <c r="F1" s="497"/>
      <c r="G1" s="497"/>
      <c r="H1" s="497"/>
    </row>
    <row r="2" spans="1:22" s="282" customFormat="1" ht="30.75" customHeight="1" x14ac:dyDescent="0.25">
      <c r="A2" s="235" t="s">
        <v>343</v>
      </c>
      <c r="B2" s="498"/>
      <c r="C2" s="498"/>
      <c r="D2" s="498"/>
      <c r="E2" s="498"/>
      <c r="F2" s="498"/>
      <c r="G2" s="498"/>
      <c r="H2" s="498"/>
      <c r="I2" s="281"/>
      <c r="J2" s="281"/>
      <c r="K2" s="281"/>
      <c r="L2" s="281"/>
      <c r="M2" s="281"/>
      <c r="N2" s="281"/>
      <c r="O2" s="281"/>
      <c r="P2" s="281"/>
      <c r="Q2" s="281"/>
      <c r="R2" s="281"/>
      <c r="S2" s="281"/>
      <c r="T2" s="281"/>
      <c r="U2" s="281"/>
      <c r="V2" s="281"/>
    </row>
    <row r="3" spans="1:22" x14ac:dyDescent="0.25">
      <c r="A3" s="499" t="s">
        <v>237</v>
      </c>
      <c r="B3" s="501" t="s">
        <v>138</v>
      </c>
      <c r="C3" s="499" t="s">
        <v>236</v>
      </c>
      <c r="D3" s="499"/>
      <c r="E3" s="499"/>
      <c r="F3" s="499"/>
      <c r="G3" s="499"/>
      <c r="H3" s="499"/>
    </row>
    <row r="4" spans="1:22" s="284" customFormat="1" ht="36.75" customHeight="1" x14ac:dyDescent="0.25">
      <c r="A4" s="500"/>
      <c r="B4" s="502"/>
      <c r="C4" s="278" t="s">
        <v>139</v>
      </c>
      <c r="D4" s="277" t="s">
        <v>235</v>
      </c>
      <c r="E4" s="278" t="s">
        <v>140</v>
      </c>
      <c r="F4" s="277" t="s">
        <v>141</v>
      </c>
      <c r="G4" s="277" t="s">
        <v>142</v>
      </c>
      <c r="H4" s="277" t="s">
        <v>238</v>
      </c>
    </row>
    <row r="5" spans="1:22" x14ac:dyDescent="0.25">
      <c r="A5" s="285"/>
      <c r="B5" s="286"/>
      <c r="C5" s="287"/>
      <c r="D5" s="287"/>
      <c r="E5" s="287"/>
      <c r="F5" s="287"/>
      <c r="G5" s="287"/>
      <c r="H5" s="287"/>
    </row>
    <row r="6" spans="1:22" x14ac:dyDescent="0.25">
      <c r="A6" s="285" t="s">
        <v>63</v>
      </c>
      <c r="B6" s="286">
        <v>45</v>
      </c>
      <c r="C6" s="287" t="s">
        <v>357</v>
      </c>
      <c r="D6" s="288" t="s">
        <v>358</v>
      </c>
      <c r="E6" s="289">
        <v>2003</v>
      </c>
      <c r="F6" s="290" t="s">
        <v>359</v>
      </c>
      <c r="G6" s="291">
        <v>0</v>
      </c>
      <c r="H6" s="291">
        <v>0</v>
      </c>
    </row>
    <row r="7" spans="1:22" x14ac:dyDescent="0.25">
      <c r="A7" s="285"/>
      <c r="B7" s="286"/>
      <c r="C7" s="287"/>
      <c r="D7" s="287"/>
      <c r="E7" s="287"/>
      <c r="F7" s="287"/>
      <c r="G7" s="291"/>
      <c r="H7" s="291"/>
    </row>
    <row r="8" spans="1:22" x14ac:dyDescent="0.25">
      <c r="A8" s="285" t="s">
        <v>64</v>
      </c>
      <c r="B8" s="286">
        <v>45</v>
      </c>
      <c r="C8" s="287" t="s">
        <v>357</v>
      </c>
      <c r="D8" s="288" t="s">
        <v>360</v>
      </c>
      <c r="E8" s="289">
        <v>2001</v>
      </c>
      <c r="F8" s="290" t="s">
        <v>361</v>
      </c>
      <c r="G8" s="291">
        <v>952148.73</v>
      </c>
      <c r="H8" s="291">
        <v>915101.98</v>
      </c>
    </row>
    <row r="9" spans="1:22" x14ac:dyDescent="0.25">
      <c r="A9" s="285"/>
      <c r="B9" s="286">
        <v>45</v>
      </c>
      <c r="C9" s="292" t="s">
        <v>357</v>
      </c>
      <c r="D9" s="288" t="s">
        <v>362</v>
      </c>
      <c r="E9" s="293">
        <v>2001</v>
      </c>
      <c r="F9" s="288" t="s">
        <v>359</v>
      </c>
      <c r="G9" s="291">
        <v>972247.86</v>
      </c>
      <c r="H9" s="291">
        <v>1585014.45</v>
      </c>
    </row>
    <row r="10" spans="1:22" x14ac:dyDescent="0.25">
      <c r="A10" s="285"/>
      <c r="B10" s="286">
        <v>45</v>
      </c>
      <c r="C10" s="292" t="s">
        <v>363</v>
      </c>
      <c r="D10" s="288" t="s">
        <v>364</v>
      </c>
      <c r="E10" s="293">
        <v>2001</v>
      </c>
      <c r="F10" s="288" t="s">
        <v>361</v>
      </c>
      <c r="G10" s="291">
        <v>35005080.590000004</v>
      </c>
      <c r="H10" s="291">
        <v>62627766.270000003</v>
      </c>
    </row>
    <row r="11" spans="1:22" x14ac:dyDescent="0.25">
      <c r="A11" s="285"/>
      <c r="B11" s="286">
        <v>45</v>
      </c>
      <c r="C11" s="292" t="s">
        <v>363</v>
      </c>
      <c r="D11" s="288" t="s">
        <v>365</v>
      </c>
      <c r="E11" s="293">
        <v>2001</v>
      </c>
      <c r="F11" s="288" t="s">
        <v>359</v>
      </c>
      <c r="G11" s="291">
        <v>1058561.1499999999</v>
      </c>
      <c r="H11" s="291">
        <v>1925053.26</v>
      </c>
    </row>
    <row r="12" spans="1:22" x14ac:dyDescent="0.25">
      <c r="A12" s="285"/>
      <c r="B12" s="286">
        <v>45</v>
      </c>
      <c r="C12" s="287" t="s">
        <v>363</v>
      </c>
      <c r="D12" s="290" t="s">
        <v>366</v>
      </c>
      <c r="E12" s="289">
        <v>2001</v>
      </c>
      <c r="F12" s="290" t="s">
        <v>359</v>
      </c>
      <c r="G12" s="291">
        <v>8678372.5500000007</v>
      </c>
      <c r="H12" s="291">
        <v>9524049.3300000001</v>
      </c>
    </row>
    <row r="13" spans="1:22" x14ac:dyDescent="0.25">
      <c r="A13" s="285"/>
      <c r="B13" s="286"/>
      <c r="C13" s="287"/>
      <c r="D13" s="287"/>
      <c r="E13" s="287"/>
      <c r="F13" s="287"/>
      <c r="G13" s="291"/>
      <c r="H13" s="291"/>
    </row>
    <row r="14" spans="1:22" x14ac:dyDescent="0.25">
      <c r="A14" s="285"/>
      <c r="B14" s="286"/>
      <c r="C14" s="287"/>
      <c r="D14" s="287"/>
      <c r="E14" s="287"/>
      <c r="F14" s="287"/>
      <c r="G14" s="291"/>
      <c r="H14" s="291"/>
    </row>
    <row r="15" spans="1:22" x14ac:dyDescent="0.25">
      <c r="A15" s="285" t="s">
        <v>65</v>
      </c>
      <c r="B15" s="286" t="s">
        <v>330</v>
      </c>
      <c r="C15" s="287" t="s">
        <v>330</v>
      </c>
      <c r="D15" s="287" t="s">
        <v>330</v>
      </c>
      <c r="E15" s="287" t="s">
        <v>330</v>
      </c>
      <c r="F15" s="287" t="s">
        <v>330</v>
      </c>
      <c r="G15" s="291"/>
      <c r="H15" s="291"/>
    </row>
    <row r="16" spans="1:22" x14ac:dyDescent="0.25">
      <c r="A16" s="285" t="s">
        <v>143</v>
      </c>
      <c r="B16" s="286"/>
      <c r="C16" s="287"/>
      <c r="D16" s="287"/>
      <c r="E16" s="287"/>
      <c r="F16" s="287"/>
      <c r="G16" s="291"/>
      <c r="H16" s="291"/>
    </row>
    <row r="17" spans="1:8" x14ac:dyDescent="0.25">
      <c r="A17" s="285"/>
      <c r="B17" s="286"/>
      <c r="C17" s="287"/>
      <c r="D17" s="287"/>
      <c r="E17" s="287"/>
      <c r="F17" s="287"/>
      <c r="G17" s="291"/>
      <c r="H17" s="291"/>
    </row>
    <row r="18" spans="1:8" x14ac:dyDescent="0.25">
      <c r="A18" s="285" t="s">
        <v>66</v>
      </c>
      <c r="B18" s="286">
        <v>45</v>
      </c>
      <c r="C18" s="287" t="s">
        <v>363</v>
      </c>
      <c r="D18" s="290" t="s">
        <v>367</v>
      </c>
      <c r="E18" s="289">
        <v>2001</v>
      </c>
      <c r="F18" s="290" t="s">
        <v>359</v>
      </c>
      <c r="G18" s="291">
        <v>103575.89</v>
      </c>
      <c r="H18" s="291">
        <v>103872.52</v>
      </c>
    </row>
    <row r="19" spans="1:8" x14ac:dyDescent="0.25">
      <c r="A19" s="285"/>
      <c r="B19" s="286">
        <v>45</v>
      </c>
      <c r="C19" s="287" t="s">
        <v>368</v>
      </c>
      <c r="D19" s="290" t="s">
        <v>369</v>
      </c>
      <c r="E19" s="289">
        <v>2010</v>
      </c>
      <c r="F19" s="290" t="s">
        <v>361</v>
      </c>
      <c r="G19" s="291">
        <v>0</v>
      </c>
      <c r="H19" s="294" t="s">
        <v>370</v>
      </c>
    </row>
    <row r="20" spans="1:8" x14ac:dyDescent="0.25">
      <c r="A20" s="285"/>
      <c r="B20" s="286">
        <v>45</v>
      </c>
      <c r="C20" s="287" t="s">
        <v>368</v>
      </c>
      <c r="D20" s="290" t="s">
        <v>371</v>
      </c>
      <c r="E20" s="289">
        <v>2012</v>
      </c>
      <c r="F20" s="290" t="s">
        <v>359</v>
      </c>
      <c r="G20" s="291">
        <v>1.05</v>
      </c>
      <c r="H20" s="294" t="s">
        <v>370</v>
      </c>
    </row>
    <row r="21" spans="1:8" x14ac:dyDescent="0.25">
      <c r="A21" s="285"/>
      <c r="B21" s="286">
        <v>45</v>
      </c>
      <c r="C21" s="287" t="s">
        <v>368</v>
      </c>
      <c r="D21" s="290" t="s">
        <v>372</v>
      </c>
      <c r="E21" s="289">
        <v>2012</v>
      </c>
      <c r="F21" s="290" t="s">
        <v>361</v>
      </c>
      <c r="G21" s="291">
        <v>84.35</v>
      </c>
      <c r="H21" s="294" t="s">
        <v>370</v>
      </c>
    </row>
    <row r="22" spans="1:8" x14ac:dyDescent="0.25">
      <c r="A22" s="285"/>
      <c r="B22" s="286">
        <v>45</v>
      </c>
      <c r="C22" s="287" t="s">
        <v>368</v>
      </c>
      <c r="D22" s="290" t="s">
        <v>373</v>
      </c>
      <c r="E22" s="289">
        <v>2012</v>
      </c>
      <c r="F22" s="290" t="s">
        <v>361</v>
      </c>
      <c r="G22" s="291">
        <v>1354456.96</v>
      </c>
      <c r="H22" s="291">
        <v>1301641.6599999999</v>
      </c>
    </row>
    <row r="23" spans="1:8" x14ac:dyDescent="0.25">
      <c r="A23" s="285"/>
      <c r="B23" s="286">
        <v>45</v>
      </c>
      <c r="C23" s="287" t="s">
        <v>368</v>
      </c>
      <c r="D23" s="290" t="s">
        <v>374</v>
      </c>
      <c r="E23" s="289">
        <v>2013</v>
      </c>
      <c r="F23" s="290" t="s">
        <v>359</v>
      </c>
      <c r="G23" s="291">
        <v>0</v>
      </c>
      <c r="H23" s="294" t="s">
        <v>370</v>
      </c>
    </row>
    <row r="24" spans="1:8" x14ac:dyDescent="0.25">
      <c r="A24" s="285"/>
      <c r="B24" s="286">
        <v>45</v>
      </c>
      <c r="C24" s="287" t="s">
        <v>368</v>
      </c>
      <c r="D24" s="290" t="s">
        <v>375</v>
      </c>
      <c r="E24" s="289">
        <v>2013</v>
      </c>
      <c r="F24" s="290" t="s">
        <v>361</v>
      </c>
      <c r="G24" s="291">
        <v>0</v>
      </c>
      <c r="H24" s="294" t="s">
        <v>370</v>
      </c>
    </row>
    <row r="25" spans="1:8" x14ac:dyDescent="0.25">
      <c r="A25" s="285"/>
      <c r="B25" s="286">
        <v>45</v>
      </c>
      <c r="C25" s="287" t="s">
        <v>368</v>
      </c>
      <c r="D25" s="290" t="s">
        <v>376</v>
      </c>
      <c r="E25" s="289">
        <v>2014</v>
      </c>
      <c r="F25" s="290" t="s">
        <v>361</v>
      </c>
      <c r="G25" s="291">
        <v>0</v>
      </c>
      <c r="H25" s="294" t="s">
        <v>370</v>
      </c>
    </row>
    <row r="26" spans="1:8" x14ac:dyDescent="0.25">
      <c r="A26" s="285"/>
      <c r="B26" s="286">
        <v>45</v>
      </c>
      <c r="C26" s="287" t="s">
        <v>368</v>
      </c>
      <c r="D26" s="290" t="s">
        <v>377</v>
      </c>
      <c r="E26" s="289">
        <v>2014</v>
      </c>
      <c r="F26" s="290" t="s">
        <v>359</v>
      </c>
      <c r="G26" s="291">
        <v>0</v>
      </c>
      <c r="H26" s="294" t="s">
        <v>370</v>
      </c>
    </row>
    <row r="27" spans="1:8" x14ac:dyDescent="0.25">
      <c r="A27" s="285"/>
      <c r="B27" s="286">
        <v>45</v>
      </c>
      <c r="C27" s="287" t="s">
        <v>368</v>
      </c>
      <c r="D27" s="290" t="s">
        <v>378</v>
      </c>
      <c r="E27" s="289">
        <v>2019</v>
      </c>
      <c r="F27" s="290" t="s">
        <v>359</v>
      </c>
      <c r="G27" s="291">
        <v>144</v>
      </c>
      <c r="H27" s="291">
        <v>1415190.68</v>
      </c>
    </row>
    <row r="28" spans="1:8" x14ac:dyDescent="0.25">
      <c r="A28" s="285"/>
      <c r="B28" s="286"/>
      <c r="C28" s="287"/>
      <c r="D28" s="287"/>
      <c r="E28" s="287"/>
      <c r="F28" s="287"/>
      <c r="G28" s="291"/>
      <c r="H28" s="291"/>
    </row>
    <row r="29" spans="1:8" x14ac:dyDescent="0.25">
      <c r="A29" s="285"/>
      <c r="B29" s="286"/>
      <c r="C29" s="287"/>
      <c r="D29" s="287"/>
      <c r="E29" s="287"/>
      <c r="F29" s="287"/>
      <c r="G29" s="291"/>
      <c r="H29" s="291"/>
    </row>
    <row r="30" spans="1:8" x14ac:dyDescent="0.25">
      <c r="A30" s="285" t="s">
        <v>67</v>
      </c>
      <c r="B30" s="286"/>
      <c r="C30" s="287"/>
      <c r="D30" s="287"/>
      <c r="E30" s="287"/>
      <c r="F30" s="287"/>
      <c r="G30" s="291"/>
      <c r="H30" s="291"/>
    </row>
    <row r="31" spans="1:8" x14ac:dyDescent="0.25">
      <c r="A31" s="285"/>
      <c r="B31" s="286"/>
      <c r="C31" s="287"/>
      <c r="D31" s="287"/>
      <c r="E31" s="287"/>
      <c r="F31" s="287"/>
      <c r="G31" s="291"/>
      <c r="H31" s="291"/>
    </row>
    <row r="32" spans="1:8" x14ac:dyDescent="0.25">
      <c r="A32" s="285" t="s">
        <v>68</v>
      </c>
      <c r="B32" s="286" t="s">
        <v>330</v>
      </c>
      <c r="C32" s="287" t="s">
        <v>330</v>
      </c>
      <c r="D32" s="287" t="s">
        <v>330</v>
      </c>
      <c r="E32" s="287" t="s">
        <v>330</v>
      </c>
      <c r="F32" s="287" t="s">
        <v>330</v>
      </c>
      <c r="G32" s="291"/>
      <c r="H32" s="291"/>
    </row>
    <row r="33" spans="1:8" x14ac:dyDescent="0.25">
      <c r="A33" s="285" t="s">
        <v>69</v>
      </c>
      <c r="B33" s="286"/>
      <c r="C33" s="287"/>
      <c r="D33" s="287"/>
      <c r="E33" s="287"/>
      <c r="F33" s="287"/>
      <c r="G33" s="291"/>
      <c r="H33" s="291"/>
    </row>
    <row r="34" spans="1:8" x14ac:dyDescent="0.25">
      <c r="A34" s="285" t="s">
        <v>70</v>
      </c>
      <c r="B34" s="286" t="s">
        <v>330</v>
      </c>
      <c r="C34" s="287" t="s">
        <v>330</v>
      </c>
      <c r="D34" s="287" t="s">
        <v>330</v>
      </c>
      <c r="E34" s="287" t="s">
        <v>330</v>
      </c>
      <c r="F34" s="287" t="s">
        <v>330</v>
      </c>
      <c r="G34" s="291"/>
      <c r="H34" s="291"/>
    </row>
    <row r="35" spans="1:8" x14ac:dyDescent="0.25">
      <c r="A35" s="285" t="s">
        <v>71</v>
      </c>
      <c r="B35" s="286" t="s">
        <v>330</v>
      </c>
      <c r="C35" s="287" t="s">
        <v>330</v>
      </c>
      <c r="D35" s="287" t="s">
        <v>330</v>
      </c>
      <c r="E35" s="287" t="s">
        <v>330</v>
      </c>
      <c r="F35" s="287" t="s">
        <v>330</v>
      </c>
      <c r="G35" s="291"/>
      <c r="H35" s="291"/>
    </row>
    <row r="36" spans="1:8" x14ac:dyDescent="0.25">
      <c r="A36" s="285" t="s">
        <v>72</v>
      </c>
      <c r="B36" s="286" t="s">
        <v>330</v>
      </c>
      <c r="C36" s="287" t="s">
        <v>330</v>
      </c>
      <c r="D36" s="287" t="s">
        <v>330</v>
      </c>
      <c r="E36" s="287" t="s">
        <v>330</v>
      </c>
      <c r="F36" s="287" t="s">
        <v>330</v>
      </c>
      <c r="G36" s="291"/>
      <c r="H36" s="291"/>
    </row>
    <row r="37" spans="1:8" ht="12" customHeight="1" x14ac:dyDescent="0.25">
      <c r="A37" s="285" t="s">
        <v>144</v>
      </c>
      <c r="B37" s="286">
        <v>45</v>
      </c>
      <c r="C37" s="295" t="s">
        <v>379</v>
      </c>
      <c r="D37" s="290" t="s">
        <v>380</v>
      </c>
      <c r="E37" s="289">
        <v>2003</v>
      </c>
      <c r="F37" s="290" t="s">
        <v>361</v>
      </c>
      <c r="G37" s="291">
        <v>0.04</v>
      </c>
      <c r="H37" s="291">
        <v>0.04</v>
      </c>
    </row>
    <row r="38" spans="1:8" x14ac:dyDescent="0.25">
      <c r="A38" s="285"/>
      <c r="B38" s="286">
        <v>45</v>
      </c>
      <c r="C38" s="292" t="s">
        <v>381</v>
      </c>
      <c r="D38" s="288" t="s">
        <v>382</v>
      </c>
      <c r="E38" s="293">
        <v>2009</v>
      </c>
      <c r="F38" s="288" t="s">
        <v>359</v>
      </c>
      <c r="G38" s="291">
        <v>103008.48</v>
      </c>
      <c r="H38" s="291">
        <v>903583.61</v>
      </c>
    </row>
    <row r="39" spans="1:8" x14ac:dyDescent="0.25">
      <c r="A39" s="285"/>
      <c r="B39" s="286">
        <v>45</v>
      </c>
      <c r="C39" s="287" t="s">
        <v>383</v>
      </c>
      <c r="D39" s="288" t="s">
        <v>384</v>
      </c>
      <c r="E39" s="293">
        <v>2019</v>
      </c>
      <c r="F39" s="288" t="s">
        <v>359</v>
      </c>
      <c r="G39" s="291">
        <v>5681323.6100000003</v>
      </c>
      <c r="H39" s="291">
        <v>7837061.9900000002</v>
      </c>
    </row>
    <row r="40" spans="1:8" x14ac:dyDescent="0.25">
      <c r="A40" s="285"/>
      <c r="B40" s="286"/>
      <c r="C40" s="285"/>
      <c r="D40" s="285"/>
      <c r="E40" s="285"/>
      <c r="F40" s="285"/>
      <c r="G40" s="291"/>
      <c r="H40" s="291"/>
    </row>
    <row r="41" spans="1:8" ht="18" x14ac:dyDescent="0.25">
      <c r="A41" s="296" t="s">
        <v>10</v>
      </c>
      <c r="B41" s="297"/>
      <c r="C41" s="298"/>
      <c r="D41" s="298"/>
      <c r="E41" s="298"/>
      <c r="F41" s="298"/>
      <c r="G41" s="299">
        <f>SUM(G6:G40)</f>
        <v>53909005.260000005</v>
      </c>
      <c r="H41" s="299">
        <f>SUM(H6:H40)</f>
        <v>88138335.790000007</v>
      </c>
    </row>
    <row r="42" spans="1:8" ht="12.75" x14ac:dyDescent="0.25">
      <c r="A42" s="300" t="s">
        <v>385</v>
      </c>
    </row>
    <row r="43" spans="1:8" x14ac:dyDescent="0.25">
      <c r="A43" s="301" t="s">
        <v>145</v>
      </c>
    </row>
    <row r="44" spans="1:8" x14ac:dyDescent="0.25">
      <c r="A44" s="301" t="s">
        <v>239</v>
      </c>
    </row>
    <row r="45" spans="1:8" x14ac:dyDescent="0.25">
      <c r="A45" s="302" t="s">
        <v>386</v>
      </c>
      <c r="B45" s="303"/>
      <c r="G45" s="304"/>
      <c r="H45" s="304"/>
    </row>
    <row r="46" spans="1:8" x14ac:dyDescent="0.25">
      <c r="A46" s="302" t="s">
        <v>387</v>
      </c>
      <c r="B46" s="303"/>
      <c r="G46" s="304"/>
      <c r="H46" s="304"/>
    </row>
    <row r="47" spans="1:8" x14ac:dyDescent="0.25">
      <c r="A47" s="302" t="s">
        <v>388</v>
      </c>
      <c r="B47" s="303"/>
      <c r="G47" s="304"/>
      <c r="H47" s="304"/>
    </row>
  </sheetData>
  <mergeCells count="5">
    <mergeCell ref="A1:H1"/>
    <mergeCell ref="B2:H2"/>
    <mergeCell ref="A3:A4"/>
    <mergeCell ref="B3:B4"/>
    <mergeCell ref="C3:H3"/>
  </mergeCells>
  <printOptions horizontalCentered="1"/>
  <pageMargins left="0.19685039370078741" right="0.19685039370078741" top="0.74803149606299213" bottom="0.74803149606299213" header="0.31496062992125984" footer="0.31496062992125984"/>
  <pageSetup paperSize="9" scale="81"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W20"/>
  <sheetViews>
    <sheetView showZeros="0" workbookViewId="0">
      <pane xSplit="2" ySplit="4" topLeftCell="C5" activePane="bottomRight" state="frozen"/>
      <selection activeCell="E10" sqref="E10"/>
      <selection pane="topRight" activeCell="E10" sqref="E10"/>
      <selection pane="bottomLeft" activeCell="E10" sqref="E10"/>
      <selection pane="bottomRight" activeCell="E10" sqref="E10"/>
    </sheetView>
  </sheetViews>
  <sheetFormatPr baseColWidth="10" defaultColWidth="11.28515625" defaultRowHeight="11.25" x14ac:dyDescent="0.2"/>
  <cols>
    <col min="1" max="1" width="34.42578125" style="5" customWidth="1"/>
    <col min="2" max="2" width="35.85546875" style="5" customWidth="1"/>
    <col min="3" max="4" width="11.7109375" style="5" bestFit="1" customWidth="1"/>
    <col min="5" max="5" width="10.85546875" style="5" bestFit="1" customWidth="1"/>
    <col min="6" max="6" width="11.7109375" style="5" bestFit="1" customWidth="1"/>
    <col min="7" max="7" width="10.85546875" style="5" bestFit="1" customWidth="1"/>
    <col min="8" max="8" width="10" style="5" bestFit="1" customWidth="1"/>
    <col min="9" max="9" width="11.7109375" style="5" bestFit="1" customWidth="1"/>
    <col min="10" max="11" width="8.7109375" style="5" customWidth="1"/>
    <col min="12" max="12" width="10.85546875" style="5" bestFit="1" customWidth="1"/>
    <col min="13" max="13" width="8.7109375" style="5" customWidth="1"/>
    <col min="14" max="14" width="10.85546875" style="5" bestFit="1" customWidth="1"/>
    <col min="15" max="16" width="8.7109375" style="5" customWidth="1"/>
    <col min="17" max="17" width="11.7109375" style="5" bestFit="1" customWidth="1"/>
    <col min="18" max="18" width="8.7109375" style="5" customWidth="1"/>
    <col min="19" max="16384" width="11.28515625" style="5"/>
  </cols>
  <sheetData>
    <row r="1" spans="1:23" ht="38.25" customHeight="1" x14ac:dyDescent="0.2">
      <c r="A1" s="417" t="s">
        <v>249</v>
      </c>
      <c r="B1" s="417"/>
      <c r="C1" s="417"/>
      <c r="D1" s="417"/>
      <c r="E1" s="417"/>
      <c r="F1" s="417"/>
      <c r="G1" s="417"/>
      <c r="H1" s="417"/>
      <c r="I1" s="417"/>
      <c r="J1" s="417"/>
      <c r="K1" s="417"/>
      <c r="L1" s="417"/>
      <c r="M1" s="417"/>
      <c r="N1" s="417"/>
      <c r="O1" s="417"/>
      <c r="P1" s="417"/>
      <c r="Q1" s="417"/>
      <c r="R1" s="417"/>
    </row>
    <row r="2" spans="1:23" ht="36" x14ac:dyDescent="0.2">
      <c r="A2" s="233" t="s">
        <v>343</v>
      </c>
      <c r="B2" s="416"/>
      <c r="C2" s="416"/>
      <c r="D2" s="416"/>
      <c r="E2" s="416"/>
      <c r="F2" s="416"/>
      <c r="G2" s="416"/>
      <c r="H2" s="416"/>
      <c r="I2" s="416"/>
      <c r="J2" s="416"/>
      <c r="K2" s="416"/>
      <c r="L2" s="416"/>
      <c r="M2" s="416"/>
      <c r="N2" s="416"/>
      <c r="O2" s="416"/>
      <c r="P2" s="416"/>
      <c r="Q2" s="416"/>
      <c r="R2" s="416"/>
      <c r="S2" s="6"/>
      <c r="T2" s="6"/>
      <c r="U2" s="6"/>
      <c r="V2" s="6"/>
      <c r="W2" s="6"/>
    </row>
    <row r="3" spans="1:23" s="7" customFormat="1" ht="28.5" customHeight="1" x14ac:dyDescent="0.25">
      <c r="A3" s="418" t="s">
        <v>6</v>
      </c>
      <c r="B3" s="419" t="s">
        <v>28</v>
      </c>
      <c r="C3" s="418" t="s">
        <v>7</v>
      </c>
      <c r="D3" s="418"/>
      <c r="E3" s="418"/>
      <c r="F3" s="418"/>
      <c r="G3" s="418"/>
      <c r="H3" s="418"/>
      <c r="I3" s="418"/>
      <c r="J3" s="418" t="s">
        <v>8</v>
      </c>
      <c r="K3" s="418"/>
      <c r="L3" s="418"/>
      <c r="M3" s="418"/>
      <c r="N3" s="418"/>
      <c r="O3" s="418" t="s">
        <v>9</v>
      </c>
      <c r="P3" s="418"/>
      <c r="Q3" s="418" t="s">
        <v>10</v>
      </c>
      <c r="R3" s="418"/>
    </row>
    <row r="4" spans="1:23" s="8" customFormat="1" ht="144.75" x14ac:dyDescent="0.2">
      <c r="A4" s="418"/>
      <c r="B4" s="419"/>
      <c r="C4" s="84" t="s">
        <v>11</v>
      </c>
      <c r="D4" s="84" t="s">
        <v>12</v>
      </c>
      <c r="E4" s="84" t="s">
        <v>13</v>
      </c>
      <c r="F4" s="84" t="s">
        <v>14</v>
      </c>
      <c r="G4" s="84" t="s">
        <v>15</v>
      </c>
      <c r="H4" s="84" t="s">
        <v>16</v>
      </c>
      <c r="I4" s="84" t="s">
        <v>17</v>
      </c>
      <c r="J4" s="84" t="s">
        <v>18</v>
      </c>
      <c r="K4" s="84" t="s">
        <v>19</v>
      </c>
      <c r="L4" s="84" t="s">
        <v>20</v>
      </c>
      <c r="M4" s="84" t="s">
        <v>21</v>
      </c>
      <c r="N4" s="84" t="s">
        <v>22</v>
      </c>
      <c r="O4" s="84" t="s">
        <v>23</v>
      </c>
      <c r="P4" s="84" t="s">
        <v>24</v>
      </c>
      <c r="Q4" s="84" t="s">
        <v>25</v>
      </c>
      <c r="R4" s="84" t="s">
        <v>26</v>
      </c>
    </row>
    <row r="5" spans="1:23" ht="15" customHeight="1" x14ac:dyDescent="0.2">
      <c r="A5" s="36" t="s">
        <v>287</v>
      </c>
      <c r="B5" s="36" t="s">
        <v>286</v>
      </c>
      <c r="C5" s="9"/>
      <c r="D5" s="10">
        <v>411384723</v>
      </c>
      <c r="E5" s="10">
        <v>72380263</v>
      </c>
      <c r="F5" s="10">
        <v>332090107</v>
      </c>
      <c r="G5" s="10">
        <v>99312376</v>
      </c>
      <c r="H5" s="10">
        <v>2562541</v>
      </c>
      <c r="I5" s="11">
        <f>SUM(C5:H5)</f>
        <v>917730010</v>
      </c>
      <c r="J5" s="9"/>
      <c r="K5" s="10"/>
      <c r="L5" s="10">
        <v>12773883</v>
      </c>
      <c r="M5" s="10"/>
      <c r="N5" s="11">
        <f>SUM(J5:M5)</f>
        <v>12773883</v>
      </c>
      <c r="O5" s="9"/>
      <c r="P5" s="11">
        <f>O5</f>
        <v>0</v>
      </c>
      <c r="Q5" s="9">
        <f>I5+N5+P5</f>
        <v>930503893</v>
      </c>
      <c r="R5" s="12">
        <f t="shared" ref="R5:R18" si="0">IFERROR(Q5/$Q$19,)</f>
        <v>1</v>
      </c>
    </row>
    <row r="6" spans="1:23" ht="15" customHeight="1" x14ac:dyDescent="0.2">
      <c r="A6" s="36"/>
      <c r="B6" s="36"/>
      <c r="C6" s="9"/>
      <c r="D6" s="10"/>
      <c r="E6" s="10"/>
      <c r="F6" s="10"/>
      <c r="G6" s="10"/>
      <c r="H6" s="10"/>
      <c r="I6" s="11">
        <f t="shared" ref="I6:I18" si="1">SUM(C6:H6)</f>
        <v>0</v>
      </c>
      <c r="J6" s="9"/>
      <c r="K6" s="10"/>
      <c r="L6" s="10"/>
      <c r="M6" s="10"/>
      <c r="N6" s="11">
        <f t="shared" ref="N6:N18" si="2">SUM(J6:M6)</f>
        <v>0</v>
      </c>
      <c r="O6" s="9"/>
      <c r="P6" s="11">
        <f t="shared" ref="P6:P18" si="3">O6</f>
        <v>0</v>
      </c>
      <c r="Q6" s="9">
        <f t="shared" ref="Q6:Q18" si="4">I6+N6+P6</f>
        <v>0</v>
      </c>
      <c r="R6" s="12">
        <f t="shared" si="0"/>
        <v>0</v>
      </c>
    </row>
    <row r="7" spans="1:23" ht="15" customHeight="1" x14ac:dyDescent="0.2">
      <c r="A7" s="36"/>
      <c r="B7" s="36"/>
      <c r="C7" s="9"/>
      <c r="D7" s="10"/>
      <c r="E7" s="10"/>
      <c r="F7" s="10"/>
      <c r="G7" s="10"/>
      <c r="H7" s="10"/>
      <c r="I7" s="11">
        <f t="shared" si="1"/>
        <v>0</v>
      </c>
      <c r="J7" s="9"/>
      <c r="K7" s="10"/>
      <c r="L7" s="10"/>
      <c r="M7" s="10"/>
      <c r="N7" s="11">
        <f t="shared" si="2"/>
        <v>0</v>
      </c>
      <c r="O7" s="9"/>
      <c r="P7" s="11">
        <f t="shared" si="3"/>
        <v>0</v>
      </c>
      <c r="Q7" s="9">
        <f t="shared" si="4"/>
        <v>0</v>
      </c>
      <c r="R7" s="12">
        <f t="shared" si="0"/>
        <v>0</v>
      </c>
    </row>
    <row r="8" spans="1:23" ht="15" customHeight="1" x14ac:dyDescent="0.2">
      <c r="A8" s="36"/>
      <c r="B8" s="36"/>
      <c r="C8" s="9"/>
      <c r="D8" s="10"/>
      <c r="E8" s="10"/>
      <c r="F8" s="10"/>
      <c r="G8" s="10"/>
      <c r="H8" s="10"/>
      <c r="I8" s="11">
        <f t="shared" si="1"/>
        <v>0</v>
      </c>
      <c r="J8" s="9"/>
      <c r="K8" s="10"/>
      <c r="L8" s="10"/>
      <c r="M8" s="10"/>
      <c r="N8" s="11">
        <f t="shared" si="2"/>
        <v>0</v>
      </c>
      <c r="O8" s="9"/>
      <c r="P8" s="11">
        <f t="shared" si="3"/>
        <v>0</v>
      </c>
      <c r="Q8" s="9">
        <f t="shared" si="4"/>
        <v>0</v>
      </c>
      <c r="R8" s="12">
        <f t="shared" si="0"/>
        <v>0</v>
      </c>
    </row>
    <row r="9" spans="1:23" ht="15" customHeight="1" x14ac:dyDescent="0.2">
      <c r="A9" s="36"/>
      <c r="B9" s="36"/>
      <c r="C9" s="9"/>
      <c r="D9" s="10"/>
      <c r="E9" s="10"/>
      <c r="F9" s="10"/>
      <c r="G9" s="10"/>
      <c r="H9" s="10"/>
      <c r="I9" s="11">
        <f t="shared" si="1"/>
        <v>0</v>
      </c>
      <c r="J9" s="9"/>
      <c r="K9" s="10"/>
      <c r="L9" s="10"/>
      <c r="M9" s="10"/>
      <c r="N9" s="11">
        <f t="shared" si="2"/>
        <v>0</v>
      </c>
      <c r="O9" s="9"/>
      <c r="P9" s="11">
        <f t="shared" si="3"/>
        <v>0</v>
      </c>
      <c r="Q9" s="9">
        <f t="shared" si="4"/>
        <v>0</v>
      </c>
      <c r="R9" s="12">
        <f t="shared" si="0"/>
        <v>0</v>
      </c>
    </row>
    <row r="10" spans="1:23" ht="15" customHeight="1" x14ac:dyDescent="0.2">
      <c r="A10" s="13"/>
      <c r="B10" s="13"/>
      <c r="C10" s="14"/>
      <c r="D10" s="15"/>
      <c r="E10" s="15"/>
      <c r="F10" s="15"/>
      <c r="G10" s="15"/>
      <c r="H10" s="15"/>
      <c r="I10" s="16">
        <f t="shared" si="1"/>
        <v>0</v>
      </c>
      <c r="J10" s="14"/>
      <c r="K10" s="15"/>
      <c r="L10" s="15"/>
      <c r="M10" s="15"/>
      <c r="N10" s="16">
        <f t="shared" si="2"/>
        <v>0</v>
      </c>
      <c r="O10" s="14"/>
      <c r="P10" s="16">
        <f t="shared" si="3"/>
        <v>0</v>
      </c>
      <c r="Q10" s="14">
        <f t="shared" si="4"/>
        <v>0</v>
      </c>
      <c r="R10" s="17">
        <f t="shared" si="0"/>
        <v>0</v>
      </c>
    </row>
    <row r="11" spans="1:23" ht="15" customHeight="1" x14ac:dyDescent="0.2">
      <c r="A11" s="13"/>
      <c r="B11" s="13"/>
      <c r="C11" s="18"/>
      <c r="D11" s="19"/>
      <c r="E11" s="20"/>
      <c r="F11" s="20"/>
      <c r="G11" s="20"/>
      <c r="H11" s="20"/>
      <c r="I11" s="16">
        <f t="shared" si="1"/>
        <v>0</v>
      </c>
      <c r="J11" s="18"/>
      <c r="K11" s="19"/>
      <c r="L11" s="19"/>
      <c r="M11" s="19"/>
      <c r="N11" s="16">
        <f t="shared" si="2"/>
        <v>0</v>
      </c>
      <c r="O11" s="18"/>
      <c r="P11" s="21">
        <f t="shared" si="3"/>
        <v>0</v>
      </c>
      <c r="Q11" s="22">
        <f t="shared" si="4"/>
        <v>0</v>
      </c>
      <c r="R11" s="23">
        <f t="shared" si="0"/>
        <v>0</v>
      </c>
    </row>
    <row r="12" spans="1:23" ht="15" customHeight="1" x14ac:dyDescent="0.2">
      <c r="A12" s="13"/>
      <c r="B12" s="13"/>
      <c r="C12" s="18"/>
      <c r="D12" s="19"/>
      <c r="E12" s="20"/>
      <c r="F12" s="20"/>
      <c r="G12" s="20"/>
      <c r="H12" s="20"/>
      <c r="I12" s="16">
        <f t="shared" si="1"/>
        <v>0</v>
      </c>
      <c r="J12" s="18"/>
      <c r="K12" s="19"/>
      <c r="L12" s="19"/>
      <c r="M12" s="19"/>
      <c r="N12" s="16">
        <f t="shared" si="2"/>
        <v>0</v>
      </c>
      <c r="O12" s="18"/>
      <c r="P12" s="21">
        <f t="shared" si="3"/>
        <v>0</v>
      </c>
      <c r="Q12" s="22">
        <f t="shared" si="4"/>
        <v>0</v>
      </c>
      <c r="R12" s="23">
        <f t="shared" si="0"/>
        <v>0</v>
      </c>
    </row>
    <row r="13" spans="1:23" ht="15" customHeight="1" x14ac:dyDescent="0.2">
      <c r="A13" s="13"/>
      <c r="B13" s="13"/>
      <c r="C13" s="18"/>
      <c r="D13" s="19"/>
      <c r="E13" s="20"/>
      <c r="F13" s="20"/>
      <c r="G13" s="20"/>
      <c r="H13" s="20"/>
      <c r="I13" s="16">
        <f t="shared" si="1"/>
        <v>0</v>
      </c>
      <c r="J13" s="18"/>
      <c r="K13" s="19"/>
      <c r="L13" s="19"/>
      <c r="M13" s="19"/>
      <c r="N13" s="16">
        <f t="shared" si="2"/>
        <v>0</v>
      </c>
      <c r="O13" s="18"/>
      <c r="P13" s="21">
        <f t="shared" si="3"/>
        <v>0</v>
      </c>
      <c r="Q13" s="22">
        <f t="shared" si="4"/>
        <v>0</v>
      </c>
      <c r="R13" s="23">
        <f t="shared" si="0"/>
        <v>0</v>
      </c>
    </row>
    <row r="14" spans="1:23" ht="15" customHeight="1" x14ac:dyDescent="0.2">
      <c r="A14" s="13"/>
      <c r="B14" s="13"/>
      <c r="C14" s="18"/>
      <c r="D14" s="19"/>
      <c r="E14" s="20"/>
      <c r="F14" s="20"/>
      <c r="G14" s="20"/>
      <c r="H14" s="20"/>
      <c r="I14" s="16">
        <f t="shared" si="1"/>
        <v>0</v>
      </c>
      <c r="J14" s="18"/>
      <c r="K14" s="19"/>
      <c r="L14" s="19"/>
      <c r="M14" s="19"/>
      <c r="N14" s="16">
        <f t="shared" si="2"/>
        <v>0</v>
      </c>
      <c r="O14" s="18"/>
      <c r="P14" s="21">
        <f t="shared" si="3"/>
        <v>0</v>
      </c>
      <c r="Q14" s="22">
        <f t="shared" si="4"/>
        <v>0</v>
      </c>
      <c r="R14" s="23">
        <f t="shared" si="0"/>
        <v>0</v>
      </c>
    </row>
    <row r="15" spans="1:23" ht="15" customHeight="1" x14ac:dyDescent="0.2">
      <c r="A15" s="13"/>
      <c r="B15" s="13"/>
      <c r="C15" s="14"/>
      <c r="D15" s="15"/>
      <c r="E15" s="15"/>
      <c r="F15" s="15"/>
      <c r="G15" s="15"/>
      <c r="H15" s="15"/>
      <c r="I15" s="16">
        <f t="shared" si="1"/>
        <v>0</v>
      </c>
      <c r="J15" s="14"/>
      <c r="K15" s="15"/>
      <c r="L15" s="15"/>
      <c r="M15" s="15"/>
      <c r="N15" s="16">
        <f t="shared" si="2"/>
        <v>0</v>
      </c>
      <c r="O15" s="14"/>
      <c r="P15" s="16">
        <f t="shared" si="3"/>
        <v>0</v>
      </c>
      <c r="Q15" s="14">
        <f t="shared" si="4"/>
        <v>0</v>
      </c>
      <c r="R15" s="17">
        <f t="shared" si="0"/>
        <v>0</v>
      </c>
    </row>
    <row r="16" spans="1:23" ht="15" customHeight="1" x14ac:dyDescent="0.2">
      <c r="A16" s="13"/>
      <c r="B16" s="13"/>
      <c r="C16" s="24"/>
      <c r="D16" s="25"/>
      <c r="E16" s="25"/>
      <c r="F16" s="25"/>
      <c r="G16" s="25"/>
      <c r="H16" s="25"/>
      <c r="I16" s="26">
        <f t="shared" si="1"/>
        <v>0</v>
      </c>
      <c r="J16" s="24"/>
      <c r="K16" s="25"/>
      <c r="L16" s="25"/>
      <c r="M16" s="25"/>
      <c r="N16" s="26">
        <f t="shared" si="2"/>
        <v>0</v>
      </c>
      <c r="O16" s="24"/>
      <c r="P16" s="26">
        <f t="shared" si="3"/>
        <v>0</v>
      </c>
      <c r="Q16" s="24">
        <f t="shared" si="4"/>
        <v>0</v>
      </c>
      <c r="R16" s="27">
        <f t="shared" si="0"/>
        <v>0</v>
      </c>
    </row>
    <row r="17" spans="1:18" ht="15" customHeight="1" x14ac:dyDescent="0.2">
      <c r="A17" s="13"/>
      <c r="B17" s="13"/>
      <c r="C17" s="24"/>
      <c r="D17" s="25"/>
      <c r="E17" s="25"/>
      <c r="F17" s="25"/>
      <c r="G17" s="25"/>
      <c r="H17" s="25"/>
      <c r="I17" s="26">
        <f t="shared" si="1"/>
        <v>0</v>
      </c>
      <c r="J17" s="24"/>
      <c r="K17" s="25"/>
      <c r="L17" s="25"/>
      <c r="M17" s="25"/>
      <c r="N17" s="26">
        <f t="shared" si="2"/>
        <v>0</v>
      </c>
      <c r="O17" s="28"/>
      <c r="P17" s="26">
        <f t="shared" si="3"/>
        <v>0</v>
      </c>
      <c r="Q17" s="24">
        <f t="shared" si="4"/>
        <v>0</v>
      </c>
      <c r="R17" s="27">
        <f t="shared" si="0"/>
        <v>0</v>
      </c>
    </row>
    <row r="18" spans="1:18" ht="15" customHeight="1" x14ac:dyDescent="0.2">
      <c r="A18" s="40" t="s">
        <v>27</v>
      </c>
      <c r="B18" s="40" t="s">
        <v>27</v>
      </c>
      <c r="C18" s="29"/>
      <c r="D18" s="30"/>
      <c r="E18" s="30"/>
      <c r="F18" s="30"/>
      <c r="G18" s="30"/>
      <c r="H18" s="30"/>
      <c r="I18" s="31">
        <f t="shared" si="1"/>
        <v>0</v>
      </c>
      <c r="J18" s="29"/>
      <c r="K18" s="30"/>
      <c r="L18" s="30"/>
      <c r="M18" s="30"/>
      <c r="N18" s="31">
        <f t="shared" si="2"/>
        <v>0</v>
      </c>
      <c r="O18" s="29"/>
      <c r="P18" s="31">
        <f t="shared" si="3"/>
        <v>0</v>
      </c>
      <c r="Q18" s="29">
        <f t="shared" si="4"/>
        <v>0</v>
      </c>
      <c r="R18" s="32">
        <f t="shared" si="0"/>
        <v>0</v>
      </c>
    </row>
    <row r="19" spans="1:18" ht="22.5" customHeight="1" x14ac:dyDescent="0.2">
      <c r="A19" s="85" t="s">
        <v>37</v>
      </c>
      <c r="B19" s="85"/>
      <c r="C19" s="86">
        <f>SUM(C5:C18)</f>
        <v>0</v>
      </c>
      <c r="D19" s="86">
        <f t="shared" ref="D19:I19" si="5">SUM(D5:D18)</f>
        <v>411384723</v>
      </c>
      <c r="E19" s="86">
        <f t="shared" si="5"/>
        <v>72380263</v>
      </c>
      <c r="F19" s="86">
        <f t="shared" si="5"/>
        <v>332090107</v>
      </c>
      <c r="G19" s="86">
        <f t="shared" si="5"/>
        <v>99312376</v>
      </c>
      <c r="H19" s="86">
        <f t="shared" si="5"/>
        <v>2562541</v>
      </c>
      <c r="I19" s="86">
        <f t="shared" si="5"/>
        <v>917730010</v>
      </c>
      <c r="J19" s="86">
        <f t="shared" ref="J19" si="6">SUM(J5:J18)</f>
        <v>0</v>
      </c>
      <c r="K19" s="86">
        <f t="shared" ref="K19" si="7">SUM(K5:K18)</f>
        <v>0</v>
      </c>
      <c r="L19" s="86">
        <f t="shared" ref="L19" si="8">SUM(L5:L18)</f>
        <v>12773883</v>
      </c>
      <c r="M19" s="86">
        <f t="shared" ref="M19" si="9">SUM(M5:M18)</f>
        <v>0</v>
      </c>
      <c r="N19" s="86">
        <f t="shared" ref="N19" si="10">SUM(N5:N18)</f>
        <v>12773883</v>
      </c>
      <c r="O19" s="86">
        <f t="shared" ref="O19" si="11">SUM(O5:O18)</f>
        <v>0</v>
      </c>
      <c r="P19" s="86">
        <f t="shared" ref="P19" si="12">SUM(P5:P18)</f>
        <v>0</v>
      </c>
      <c r="Q19" s="86">
        <f t="shared" ref="Q19" si="13">SUM(Q5:Q18)</f>
        <v>930503893</v>
      </c>
      <c r="R19" s="86">
        <f>IFERROR(Q19/$Q$19,)</f>
        <v>1</v>
      </c>
    </row>
    <row r="20" spans="1:18" x14ac:dyDescent="0.2">
      <c r="A20" s="33"/>
      <c r="B20" s="33"/>
      <c r="C20" s="34"/>
      <c r="D20" s="34"/>
      <c r="E20" s="35"/>
      <c r="F20" s="35"/>
      <c r="G20" s="35"/>
      <c r="H20" s="35"/>
      <c r="I20" s="35"/>
      <c r="J20" s="35"/>
      <c r="K20" s="35"/>
      <c r="L20" s="35"/>
      <c r="M20" s="35"/>
      <c r="N20" s="35"/>
      <c r="O20" s="35"/>
      <c r="P20" s="35"/>
      <c r="Q20" s="35"/>
      <c r="R20" s="35"/>
    </row>
  </sheetData>
  <mergeCells count="8">
    <mergeCell ref="B2:R2"/>
    <mergeCell ref="A1:R1"/>
    <mergeCell ref="A3:A4"/>
    <mergeCell ref="B3:B4"/>
    <mergeCell ref="C3:I3"/>
    <mergeCell ref="J3:N3"/>
    <mergeCell ref="O3:P3"/>
    <mergeCell ref="Q3:R3"/>
  </mergeCells>
  <pageMargins left="0.19685039370078741" right="0.19685039370078741" top="0.74803149606299213" bottom="0.74803149606299213" header="0.31496062992125984" footer="0.31496062992125984"/>
  <pageSetup paperSize="9" scale="61"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U19"/>
  <sheetViews>
    <sheetView showZeros="0" workbookViewId="0">
      <selection activeCell="E10" sqref="E10"/>
    </sheetView>
  </sheetViews>
  <sheetFormatPr baseColWidth="10" defaultColWidth="11.28515625" defaultRowHeight="11.25" x14ac:dyDescent="0.25"/>
  <cols>
    <col min="1" max="1" width="49" style="116" customWidth="1"/>
    <col min="2" max="2" width="9.85546875" style="116" bestFit="1" customWidth="1"/>
    <col min="3" max="3" width="11.28515625" style="116" bestFit="1" customWidth="1"/>
    <col min="4" max="4" width="10.28515625" style="116" bestFit="1" customWidth="1"/>
    <col min="5" max="5" width="11.28515625" style="116" bestFit="1" customWidth="1"/>
    <col min="6" max="6" width="10.28515625" style="116" bestFit="1" customWidth="1"/>
    <col min="7" max="7" width="9.28515625" style="116" bestFit="1" customWidth="1"/>
    <col min="8" max="8" width="11.7109375" style="116" customWidth="1"/>
    <col min="9" max="10" width="7" style="116" customWidth="1"/>
    <col min="11" max="11" width="10.28515625" style="116" bestFit="1" customWidth="1"/>
    <col min="12" max="12" width="7" style="116" customWidth="1"/>
    <col min="13" max="14" width="11.7109375" style="116" customWidth="1"/>
    <col min="15" max="15" width="11" style="116" customWidth="1"/>
    <col min="16" max="16" width="7" style="116" customWidth="1"/>
    <col min="17" max="16384" width="11.28515625" style="116"/>
  </cols>
  <sheetData>
    <row r="1" spans="1:21" ht="28.5" customHeight="1" x14ac:dyDescent="0.25">
      <c r="A1" s="420" t="s">
        <v>250</v>
      </c>
      <c r="B1" s="420"/>
      <c r="C1" s="420"/>
      <c r="D1" s="420"/>
      <c r="E1" s="420"/>
      <c r="F1" s="420"/>
      <c r="G1" s="420"/>
      <c r="H1" s="420"/>
      <c r="I1" s="420"/>
      <c r="J1" s="420"/>
      <c r="K1" s="420"/>
      <c r="L1" s="420"/>
      <c r="M1" s="420"/>
      <c r="N1" s="420"/>
      <c r="O1" s="420"/>
      <c r="P1" s="420"/>
    </row>
    <row r="2" spans="1:21" ht="38.25" customHeight="1" x14ac:dyDescent="0.25">
      <c r="A2" s="234" t="s">
        <v>343</v>
      </c>
      <c r="B2" s="421"/>
      <c r="C2" s="421"/>
      <c r="D2" s="421"/>
      <c r="E2" s="421"/>
      <c r="F2" s="421"/>
      <c r="G2" s="421"/>
      <c r="H2" s="421"/>
      <c r="I2" s="421"/>
      <c r="J2" s="421"/>
      <c r="K2" s="421"/>
      <c r="L2" s="421"/>
      <c r="M2" s="421"/>
      <c r="N2" s="421"/>
      <c r="O2" s="421"/>
      <c r="P2" s="421"/>
      <c r="Q2" s="6"/>
      <c r="R2" s="6"/>
      <c r="S2" s="6"/>
      <c r="T2" s="6"/>
      <c r="U2" s="6"/>
    </row>
    <row r="3" spans="1:21" ht="30.75" customHeight="1" x14ac:dyDescent="0.25">
      <c r="A3" s="422" t="s">
        <v>48</v>
      </c>
      <c r="B3" s="424" t="s">
        <v>183</v>
      </c>
      <c r="C3" s="424"/>
      <c r="D3" s="424"/>
      <c r="E3" s="424"/>
      <c r="F3" s="424"/>
      <c r="G3" s="424"/>
      <c r="H3" s="424"/>
      <c r="I3" s="424" t="s">
        <v>182</v>
      </c>
      <c r="J3" s="424"/>
      <c r="K3" s="424"/>
      <c r="L3" s="424"/>
      <c r="M3" s="424"/>
      <c r="N3" s="117" t="s">
        <v>184</v>
      </c>
      <c r="O3" s="425" t="s">
        <v>10</v>
      </c>
      <c r="P3" s="425"/>
    </row>
    <row r="4" spans="1:21" s="43" customFormat="1" ht="80.25" customHeight="1" x14ac:dyDescent="0.25">
      <c r="A4" s="423"/>
      <c r="B4" s="93" t="s">
        <v>49</v>
      </c>
      <c r="C4" s="93" t="s">
        <v>50</v>
      </c>
      <c r="D4" s="93" t="s">
        <v>51</v>
      </c>
      <c r="E4" s="93" t="s">
        <v>52</v>
      </c>
      <c r="F4" s="93" t="s">
        <v>53</v>
      </c>
      <c r="G4" s="93" t="s">
        <v>54</v>
      </c>
      <c r="H4" s="94" t="s">
        <v>55</v>
      </c>
      <c r="I4" s="93" t="s">
        <v>56</v>
      </c>
      <c r="J4" s="93" t="s">
        <v>54</v>
      </c>
      <c r="K4" s="93" t="s">
        <v>57</v>
      </c>
      <c r="L4" s="93" t="s">
        <v>58</v>
      </c>
      <c r="M4" s="94" t="s">
        <v>59</v>
      </c>
      <c r="N4" s="94" t="s">
        <v>60</v>
      </c>
      <c r="O4" s="95" t="s">
        <v>61</v>
      </c>
      <c r="P4" s="95" t="s">
        <v>62</v>
      </c>
    </row>
    <row r="5" spans="1:21" x14ac:dyDescent="0.25">
      <c r="A5" s="118"/>
      <c r="B5" s="125"/>
      <c r="C5" s="125"/>
      <c r="D5" s="125"/>
      <c r="E5" s="125"/>
      <c r="F5" s="125"/>
      <c r="G5" s="125"/>
      <c r="H5" s="125">
        <f>SUM(B5:G5)</f>
        <v>0</v>
      </c>
      <c r="I5" s="125"/>
      <c r="J5" s="125"/>
      <c r="K5" s="125"/>
      <c r="L5" s="125"/>
      <c r="M5" s="125">
        <f>SUM(I5:L5)</f>
        <v>0</v>
      </c>
      <c r="N5" s="125"/>
      <c r="O5" s="125">
        <f>H5+M5+N5</f>
        <v>0</v>
      </c>
      <c r="P5" s="128">
        <f t="shared" ref="P5:P17" si="0">IFERROR(O5/$O$18,)</f>
        <v>0</v>
      </c>
    </row>
    <row r="6" spans="1:21" ht="21.75" customHeight="1" x14ac:dyDescent="0.25">
      <c r="A6" s="119" t="s">
        <v>63</v>
      </c>
      <c r="B6" s="125"/>
      <c r="C6" s="125">
        <v>411384723</v>
      </c>
      <c r="D6" s="125">
        <v>72380263</v>
      </c>
      <c r="E6" s="125">
        <v>332090107</v>
      </c>
      <c r="F6" s="125">
        <v>99312376</v>
      </c>
      <c r="G6" s="125">
        <v>2562541</v>
      </c>
      <c r="H6" s="125">
        <f t="shared" ref="H6:H17" si="1">SUM(B6:G6)</f>
        <v>917730010</v>
      </c>
      <c r="I6" s="125"/>
      <c r="J6" s="125"/>
      <c r="K6" s="125">
        <v>5108567</v>
      </c>
      <c r="L6" s="125"/>
      <c r="M6" s="125">
        <f t="shared" ref="M6:M17" si="2">SUM(I6:L6)</f>
        <v>5108567</v>
      </c>
      <c r="N6" s="125"/>
      <c r="O6" s="125">
        <f t="shared" ref="O6:O17" si="3">H6+M6+N6</f>
        <v>922838577</v>
      </c>
      <c r="P6" s="128">
        <f t="shared" si="0"/>
        <v>0.99176218814594475</v>
      </c>
    </row>
    <row r="7" spans="1:21" ht="20.25" customHeight="1" x14ac:dyDescent="0.25">
      <c r="A7" s="119" t="s">
        <v>64</v>
      </c>
      <c r="B7" s="125"/>
      <c r="C7" s="125"/>
      <c r="D7" s="125"/>
      <c r="E7" s="125"/>
      <c r="F7" s="125"/>
      <c r="G7" s="125"/>
      <c r="H7" s="125">
        <f t="shared" si="1"/>
        <v>0</v>
      </c>
      <c r="I7" s="125"/>
      <c r="J7" s="125"/>
      <c r="K7" s="125"/>
      <c r="L7" s="125"/>
      <c r="M7" s="125">
        <f t="shared" si="2"/>
        <v>0</v>
      </c>
      <c r="N7" s="125"/>
      <c r="O7" s="125">
        <f t="shared" si="3"/>
        <v>0</v>
      </c>
      <c r="P7" s="128">
        <f t="shared" si="0"/>
        <v>0</v>
      </c>
    </row>
    <row r="8" spans="1:21" ht="18" customHeight="1" x14ac:dyDescent="0.25">
      <c r="A8" s="119" t="s">
        <v>324</v>
      </c>
      <c r="B8" s="125"/>
      <c r="C8" s="125"/>
      <c r="D8" s="125"/>
      <c r="E8" s="125"/>
      <c r="F8" s="125"/>
      <c r="G8" s="125"/>
      <c r="H8" s="125">
        <f t="shared" si="1"/>
        <v>0</v>
      </c>
      <c r="I8" s="125"/>
      <c r="J8" s="125"/>
      <c r="K8" s="125"/>
      <c r="L8" s="125"/>
      <c r="M8" s="125">
        <f t="shared" si="2"/>
        <v>0</v>
      </c>
      <c r="N8" s="125"/>
      <c r="O8" s="125">
        <f t="shared" si="3"/>
        <v>0</v>
      </c>
      <c r="P8" s="128">
        <f t="shared" si="0"/>
        <v>0</v>
      </c>
    </row>
    <row r="9" spans="1:21" ht="19.5" customHeight="1" x14ac:dyDescent="0.25">
      <c r="A9" s="120" t="s">
        <v>66</v>
      </c>
      <c r="B9" s="125"/>
      <c r="C9" s="125"/>
      <c r="D9" s="125"/>
      <c r="E9" s="125"/>
      <c r="F9" s="125"/>
      <c r="G9" s="125"/>
      <c r="H9" s="125">
        <f t="shared" si="1"/>
        <v>0</v>
      </c>
      <c r="I9" s="125"/>
      <c r="J9" s="125"/>
      <c r="K9" s="125">
        <v>7665316</v>
      </c>
      <c r="L9" s="125"/>
      <c r="M9" s="125">
        <f t="shared" si="2"/>
        <v>7665316</v>
      </c>
      <c r="N9" s="125"/>
      <c r="O9" s="125">
        <f t="shared" si="3"/>
        <v>7665316</v>
      </c>
      <c r="P9" s="128">
        <f t="shared" si="0"/>
        <v>8.2378118540552946E-3</v>
      </c>
    </row>
    <row r="10" spans="1:21" ht="18" customHeight="1" x14ac:dyDescent="0.25">
      <c r="A10" s="119" t="s">
        <v>67</v>
      </c>
      <c r="B10" s="125"/>
      <c r="C10" s="125"/>
      <c r="D10" s="125"/>
      <c r="E10" s="125"/>
      <c r="F10" s="125"/>
      <c r="G10" s="125"/>
      <c r="H10" s="125">
        <f t="shared" si="1"/>
        <v>0</v>
      </c>
      <c r="I10" s="125"/>
      <c r="J10" s="125"/>
      <c r="K10" s="125"/>
      <c r="L10" s="125"/>
      <c r="M10" s="125">
        <f t="shared" si="2"/>
        <v>0</v>
      </c>
      <c r="N10" s="125"/>
      <c r="O10" s="125">
        <f t="shared" si="3"/>
        <v>0</v>
      </c>
      <c r="P10" s="128">
        <f t="shared" si="0"/>
        <v>0</v>
      </c>
    </row>
    <row r="11" spans="1:21" ht="15" x14ac:dyDescent="0.25">
      <c r="A11" s="121" t="s">
        <v>177</v>
      </c>
      <c r="B11" s="125"/>
      <c r="C11" s="125"/>
      <c r="D11" s="125"/>
      <c r="E11" s="125"/>
      <c r="F11" s="125"/>
      <c r="G11" s="125"/>
      <c r="H11" s="125">
        <f t="shared" si="1"/>
        <v>0</v>
      </c>
      <c r="I11" s="125"/>
      <c r="J11" s="125"/>
      <c r="K11" s="125"/>
      <c r="L11" s="125"/>
      <c r="M11" s="125">
        <f t="shared" si="2"/>
        <v>0</v>
      </c>
      <c r="N11" s="125"/>
      <c r="O11" s="125">
        <f t="shared" si="3"/>
        <v>0</v>
      </c>
      <c r="P11" s="128">
        <f t="shared" si="0"/>
        <v>0</v>
      </c>
    </row>
    <row r="12" spans="1:21" ht="30" x14ac:dyDescent="0.25">
      <c r="A12" s="122" t="s">
        <v>178</v>
      </c>
      <c r="B12" s="125"/>
      <c r="C12" s="125"/>
      <c r="D12" s="125"/>
      <c r="E12" s="125"/>
      <c r="F12" s="125"/>
      <c r="G12" s="125"/>
      <c r="H12" s="125">
        <f t="shared" si="1"/>
        <v>0</v>
      </c>
      <c r="I12" s="125"/>
      <c r="J12" s="125"/>
      <c r="K12" s="125"/>
      <c r="L12" s="125"/>
      <c r="M12" s="125">
        <f t="shared" si="2"/>
        <v>0</v>
      </c>
      <c r="N12" s="125"/>
      <c r="O12" s="125">
        <f t="shared" si="3"/>
        <v>0</v>
      </c>
      <c r="P12" s="128">
        <f t="shared" si="0"/>
        <v>0</v>
      </c>
    </row>
    <row r="13" spans="1:21" ht="15" x14ac:dyDescent="0.25">
      <c r="A13" s="122" t="s">
        <v>179</v>
      </c>
      <c r="B13" s="125"/>
      <c r="C13" s="125"/>
      <c r="D13" s="125"/>
      <c r="E13" s="125"/>
      <c r="F13" s="125"/>
      <c r="G13" s="125"/>
      <c r="H13" s="125">
        <f t="shared" si="1"/>
        <v>0</v>
      </c>
      <c r="I13" s="125"/>
      <c r="J13" s="125"/>
      <c r="K13" s="125"/>
      <c r="L13" s="125"/>
      <c r="M13" s="125">
        <f t="shared" si="2"/>
        <v>0</v>
      </c>
      <c r="N13" s="125"/>
      <c r="O13" s="125">
        <f t="shared" si="3"/>
        <v>0</v>
      </c>
      <c r="P13" s="128">
        <f t="shared" si="0"/>
        <v>0</v>
      </c>
    </row>
    <row r="14" spans="1:21" ht="15" x14ac:dyDescent="0.25">
      <c r="A14" s="123" t="s">
        <v>180</v>
      </c>
      <c r="B14" s="125"/>
      <c r="C14" s="125"/>
      <c r="D14" s="125"/>
      <c r="E14" s="125"/>
      <c r="F14" s="125"/>
      <c r="G14" s="125"/>
      <c r="H14" s="125">
        <f t="shared" si="1"/>
        <v>0</v>
      </c>
      <c r="I14" s="125"/>
      <c r="J14" s="125"/>
      <c r="K14" s="125"/>
      <c r="L14" s="125"/>
      <c r="M14" s="125">
        <f t="shared" si="2"/>
        <v>0</v>
      </c>
      <c r="N14" s="125"/>
      <c r="O14" s="125">
        <f t="shared" si="3"/>
        <v>0</v>
      </c>
      <c r="P14" s="128">
        <f t="shared" si="0"/>
        <v>0</v>
      </c>
    </row>
    <row r="15" spans="1:21" ht="15" x14ac:dyDescent="0.25">
      <c r="A15" s="123" t="s">
        <v>181</v>
      </c>
      <c r="B15" s="125"/>
      <c r="C15" s="125"/>
      <c r="D15" s="125"/>
      <c r="E15" s="125"/>
      <c r="F15" s="125"/>
      <c r="G15" s="125"/>
      <c r="H15" s="125">
        <f t="shared" si="1"/>
        <v>0</v>
      </c>
      <c r="I15" s="125"/>
      <c r="J15" s="125"/>
      <c r="K15" s="125"/>
      <c r="L15" s="125"/>
      <c r="M15" s="125">
        <f t="shared" si="2"/>
        <v>0</v>
      </c>
      <c r="N15" s="125"/>
      <c r="O15" s="125">
        <f t="shared" si="3"/>
        <v>0</v>
      </c>
      <c r="P15" s="128">
        <f t="shared" si="0"/>
        <v>0</v>
      </c>
    </row>
    <row r="16" spans="1:21" x14ac:dyDescent="0.25">
      <c r="A16" s="124" t="s">
        <v>73</v>
      </c>
      <c r="B16" s="125"/>
      <c r="C16" s="125"/>
      <c r="D16" s="125"/>
      <c r="E16" s="125"/>
      <c r="F16" s="125"/>
      <c r="G16" s="125"/>
      <c r="H16" s="125">
        <f t="shared" si="1"/>
        <v>0</v>
      </c>
      <c r="I16" s="125"/>
      <c r="J16" s="125"/>
      <c r="K16" s="125"/>
      <c r="L16" s="125"/>
      <c r="M16" s="125">
        <f t="shared" si="2"/>
        <v>0</v>
      </c>
      <c r="N16" s="125"/>
      <c r="O16" s="125">
        <f t="shared" si="3"/>
        <v>0</v>
      </c>
      <c r="P16" s="128">
        <f t="shared" si="0"/>
        <v>0</v>
      </c>
    </row>
    <row r="17" spans="1:16" x14ac:dyDescent="0.25">
      <c r="A17" s="118"/>
      <c r="B17" s="125"/>
      <c r="C17" s="125"/>
      <c r="D17" s="125"/>
      <c r="E17" s="125"/>
      <c r="F17" s="125"/>
      <c r="G17" s="125"/>
      <c r="H17" s="125">
        <f t="shared" si="1"/>
        <v>0</v>
      </c>
      <c r="I17" s="125"/>
      <c r="J17" s="125"/>
      <c r="K17" s="125"/>
      <c r="L17" s="125"/>
      <c r="M17" s="125">
        <f t="shared" si="2"/>
        <v>0</v>
      </c>
      <c r="N17" s="125"/>
      <c r="O17" s="125">
        <f t="shared" si="3"/>
        <v>0</v>
      </c>
      <c r="P17" s="128">
        <f t="shared" si="0"/>
        <v>0</v>
      </c>
    </row>
    <row r="18" spans="1:16" s="127" customFormat="1" ht="19.5" customHeight="1" x14ac:dyDescent="0.25">
      <c r="A18" s="96" t="s">
        <v>10</v>
      </c>
      <c r="B18" s="126">
        <f>SUM(B5:B17)</f>
        <v>0</v>
      </c>
      <c r="C18" s="239">
        <f t="shared" ref="C18:O18" si="4">SUM(C5:C17)</f>
        <v>411384723</v>
      </c>
      <c r="D18" s="239">
        <f t="shared" si="4"/>
        <v>72380263</v>
      </c>
      <c r="E18" s="239">
        <f t="shared" si="4"/>
        <v>332090107</v>
      </c>
      <c r="F18" s="239">
        <f t="shared" si="4"/>
        <v>99312376</v>
      </c>
      <c r="G18" s="239">
        <f t="shared" si="4"/>
        <v>2562541</v>
      </c>
      <c r="H18" s="239">
        <f t="shared" si="4"/>
        <v>917730010</v>
      </c>
      <c r="I18" s="239">
        <f t="shared" si="4"/>
        <v>0</v>
      </c>
      <c r="J18" s="239">
        <f t="shared" si="4"/>
        <v>0</v>
      </c>
      <c r="K18" s="239">
        <f t="shared" si="4"/>
        <v>12773883</v>
      </c>
      <c r="L18" s="239">
        <f t="shared" si="4"/>
        <v>0</v>
      </c>
      <c r="M18" s="239">
        <f t="shared" si="4"/>
        <v>12773883</v>
      </c>
      <c r="N18" s="239">
        <f t="shared" si="4"/>
        <v>0</v>
      </c>
      <c r="O18" s="239">
        <f t="shared" si="4"/>
        <v>930503893</v>
      </c>
      <c r="P18" s="240">
        <f>IFERROR(O18/$O$18,)</f>
        <v>1</v>
      </c>
    </row>
    <row r="19" spans="1:16" x14ac:dyDescent="0.25">
      <c r="A19" s="33"/>
    </row>
  </sheetData>
  <mergeCells count="6">
    <mergeCell ref="A1:P1"/>
    <mergeCell ref="B2:P2"/>
    <mergeCell ref="A3:A4"/>
    <mergeCell ref="B3:H3"/>
    <mergeCell ref="I3:M3"/>
    <mergeCell ref="O3:P3"/>
  </mergeCells>
  <pageMargins left="0.19685039370078741" right="0.19685039370078741" top="0.74803149606299213" bottom="0.74803149606299213" header="0.31496062992125984" footer="0.31496062992125984"/>
  <pageSetup paperSize="9" scale="73"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V108"/>
  <sheetViews>
    <sheetView showZeros="0" workbookViewId="0">
      <pane xSplit="2" ySplit="4" topLeftCell="C41" activePane="bottomRight" state="frozen"/>
      <selection activeCell="E10" sqref="E10"/>
      <selection pane="topRight" activeCell="E10" sqref="E10"/>
      <selection pane="bottomLeft" activeCell="E10" sqref="E10"/>
      <selection pane="bottomRight" activeCell="E10" sqref="E10"/>
    </sheetView>
  </sheetViews>
  <sheetFormatPr baseColWidth="10" defaultColWidth="11.42578125" defaultRowHeight="12" x14ac:dyDescent="0.2"/>
  <cols>
    <col min="1" max="1" width="29.7109375" style="44" customWidth="1"/>
    <col min="2" max="2" width="16.28515625" style="44" bestFit="1" customWidth="1"/>
    <col min="3" max="4" width="12.7109375" style="44" bestFit="1" customWidth="1"/>
    <col min="5" max="5" width="11.28515625" style="44" bestFit="1" customWidth="1"/>
    <col min="6" max="6" width="12.7109375" style="44" bestFit="1" customWidth="1"/>
    <col min="7" max="7" width="11.140625" style="44" bestFit="1" customWidth="1"/>
    <col min="8" max="8" width="9.28515625" style="44" bestFit="1" customWidth="1"/>
    <col min="9" max="9" width="12.7109375" style="44" bestFit="1" customWidth="1"/>
    <col min="10" max="11" width="8.7109375" style="44" customWidth="1"/>
    <col min="12" max="12" width="10.28515625" style="44" bestFit="1" customWidth="1"/>
    <col min="13" max="13" width="5.5703125" style="44" bestFit="1" customWidth="1"/>
    <col min="14" max="14" width="10.28515625" style="44" bestFit="1" customWidth="1"/>
    <col min="15" max="16" width="8.7109375" style="44" customWidth="1"/>
    <col min="17" max="17" width="12.7109375" style="44" bestFit="1" customWidth="1"/>
    <col min="18" max="18" width="8.7109375" style="185" customWidth="1"/>
    <col min="19" max="19" width="11.42578125" style="44"/>
    <col min="20" max="20" width="26" style="44" customWidth="1"/>
    <col min="21" max="16384" width="11.42578125" style="44"/>
  </cols>
  <sheetData>
    <row r="1" spans="1:22" ht="27" customHeight="1" x14ac:dyDescent="0.2">
      <c r="A1" s="426" t="s">
        <v>251</v>
      </c>
      <c r="B1" s="426"/>
      <c r="C1" s="426"/>
      <c r="D1" s="426"/>
      <c r="E1" s="426"/>
      <c r="F1" s="426"/>
      <c r="G1" s="426"/>
      <c r="H1" s="426"/>
      <c r="I1" s="426"/>
      <c r="J1" s="426"/>
      <c r="K1" s="426"/>
      <c r="L1" s="426"/>
      <c r="M1" s="426"/>
      <c r="N1" s="426"/>
      <c r="O1" s="426"/>
      <c r="P1" s="426"/>
      <c r="Q1" s="426"/>
      <c r="R1" s="426"/>
    </row>
    <row r="2" spans="1:22" ht="51" customHeight="1" x14ac:dyDescent="0.2">
      <c r="A2" s="235" t="s">
        <v>343</v>
      </c>
      <c r="B2" s="427"/>
      <c r="C2" s="427"/>
      <c r="D2" s="427"/>
      <c r="E2" s="427"/>
      <c r="F2" s="427"/>
      <c r="G2" s="427"/>
      <c r="H2" s="427"/>
      <c r="I2" s="427"/>
      <c r="J2" s="427"/>
      <c r="K2" s="427"/>
      <c r="L2" s="427"/>
      <c r="M2" s="427"/>
      <c r="N2" s="427"/>
      <c r="O2" s="427"/>
      <c r="P2" s="427"/>
      <c r="Q2" s="427"/>
      <c r="R2" s="427"/>
      <c r="S2" s="45"/>
      <c r="T2" s="45"/>
      <c r="U2" s="45"/>
      <c r="V2" s="45"/>
    </row>
    <row r="3" spans="1:22" ht="38.25" customHeight="1" x14ac:dyDescent="0.2">
      <c r="A3" s="430" t="s">
        <v>74</v>
      </c>
      <c r="B3" s="431" t="s">
        <v>75</v>
      </c>
      <c r="C3" s="432" t="s">
        <v>76</v>
      </c>
      <c r="D3" s="432"/>
      <c r="E3" s="432"/>
      <c r="F3" s="432"/>
      <c r="G3" s="432"/>
      <c r="H3" s="432"/>
      <c r="I3" s="432"/>
      <c r="J3" s="429" t="s">
        <v>8</v>
      </c>
      <c r="K3" s="429"/>
      <c r="L3" s="429"/>
      <c r="M3" s="429"/>
      <c r="N3" s="429"/>
      <c r="O3" s="429" t="s">
        <v>9</v>
      </c>
      <c r="P3" s="429"/>
      <c r="Q3" s="429" t="s">
        <v>10</v>
      </c>
      <c r="R3" s="429"/>
    </row>
    <row r="4" spans="1:22" ht="112.5" customHeight="1" x14ac:dyDescent="0.2">
      <c r="A4" s="430"/>
      <c r="B4" s="431"/>
      <c r="C4" s="64" t="s">
        <v>77</v>
      </c>
      <c r="D4" s="64" t="s">
        <v>78</v>
      </c>
      <c r="E4" s="64" t="s">
        <v>79</v>
      </c>
      <c r="F4" s="64" t="s">
        <v>80</v>
      </c>
      <c r="G4" s="64" t="s">
        <v>81</v>
      </c>
      <c r="H4" s="64" t="s">
        <v>82</v>
      </c>
      <c r="I4" s="64" t="s">
        <v>17</v>
      </c>
      <c r="J4" s="64" t="s">
        <v>81</v>
      </c>
      <c r="K4" s="64" t="s">
        <v>82</v>
      </c>
      <c r="L4" s="64" t="s">
        <v>83</v>
      </c>
      <c r="M4" s="64" t="s">
        <v>84</v>
      </c>
      <c r="N4" s="64" t="s">
        <v>22</v>
      </c>
      <c r="O4" s="64" t="s">
        <v>85</v>
      </c>
      <c r="P4" s="64" t="s">
        <v>24</v>
      </c>
      <c r="Q4" s="64" t="s">
        <v>86</v>
      </c>
      <c r="R4" s="184" t="s">
        <v>26</v>
      </c>
    </row>
    <row r="5" spans="1:22" s="135" customFormat="1" x14ac:dyDescent="0.25">
      <c r="A5" s="129" t="s">
        <v>87</v>
      </c>
      <c r="B5" s="130">
        <v>2021</v>
      </c>
      <c r="C5" s="131"/>
      <c r="D5" s="132"/>
      <c r="E5" s="132"/>
      <c r="F5" s="132"/>
      <c r="G5" s="132"/>
      <c r="H5" s="132"/>
      <c r="I5" s="133">
        <f>SUM(C5:H5)</f>
        <v>0</v>
      </c>
      <c r="J5" s="131"/>
      <c r="K5" s="132"/>
      <c r="L5" s="132"/>
      <c r="M5" s="132"/>
      <c r="N5" s="133">
        <f>SUM(J5:M5)</f>
        <v>0</v>
      </c>
      <c r="O5" s="134"/>
      <c r="P5" s="132">
        <f>O5</f>
        <v>0</v>
      </c>
      <c r="Q5" s="132">
        <f>I5+N5+P5</f>
        <v>0</v>
      </c>
      <c r="R5" s="190">
        <f>IFERROR(Q5/$Q$105,)</f>
        <v>0</v>
      </c>
    </row>
    <row r="6" spans="1:22" s="135" customFormat="1" x14ac:dyDescent="0.25">
      <c r="A6" s="136"/>
      <c r="B6" s="130">
        <v>2022</v>
      </c>
      <c r="C6" s="137"/>
      <c r="D6" s="138"/>
      <c r="E6" s="138"/>
      <c r="F6" s="138"/>
      <c r="G6" s="138"/>
      <c r="H6" s="138"/>
      <c r="I6" s="139">
        <f t="shared" ref="I6:I7" si="0">SUM(C6:H6)</f>
        <v>0</v>
      </c>
      <c r="J6" s="137"/>
      <c r="K6" s="138"/>
      <c r="L6" s="138"/>
      <c r="M6" s="138"/>
      <c r="N6" s="139">
        <f t="shared" ref="N6:N7" si="1">SUM(J6:M6)</f>
        <v>0</v>
      </c>
      <c r="O6" s="140"/>
      <c r="P6" s="138">
        <f t="shared" ref="P6:P7" si="2">O6</f>
        <v>0</v>
      </c>
      <c r="Q6" s="138">
        <f t="shared" ref="Q6:Q7" si="3">I6+N6+P6</f>
        <v>0</v>
      </c>
      <c r="R6" s="191">
        <f>IFERROR(Q6/$Q$106,)</f>
        <v>0</v>
      </c>
    </row>
    <row r="7" spans="1:22" s="135" customFormat="1" x14ac:dyDescent="0.25">
      <c r="A7" s="136"/>
      <c r="B7" s="130">
        <v>2023</v>
      </c>
      <c r="C7" s="141"/>
      <c r="D7" s="142"/>
      <c r="E7" s="142"/>
      <c r="F7" s="142"/>
      <c r="G7" s="142"/>
      <c r="H7" s="142"/>
      <c r="I7" s="143">
        <f t="shared" si="0"/>
        <v>0</v>
      </c>
      <c r="J7" s="141"/>
      <c r="K7" s="142"/>
      <c r="L7" s="142"/>
      <c r="M7" s="142"/>
      <c r="N7" s="143">
        <f t="shared" si="1"/>
        <v>0</v>
      </c>
      <c r="O7" s="144"/>
      <c r="P7" s="142">
        <f t="shared" si="2"/>
        <v>0</v>
      </c>
      <c r="Q7" s="142">
        <f t="shared" si="3"/>
        <v>0</v>
      </c>
      <c r="R7" s="192">
        <f>IFERROR(Q7/$Q$107,)</f>
        <v>0</v>
      </c>
    </row>
    <row r="8" spans="1:22" s="135" customFormat="1" ht="21.75" customHeight="1" thickBot="1" x14ac:dyDescent="0.3">
      <c r="A8" s="145"/>
      <c r="B8" s="146" t="s">
        <v>185</v>
      </c>
      <c r="C8" s="166">
        <f>IFERROR((C7-C6)/C6,)</f>
        <v>0</v>
      </c>
      <c r="D8" s="167">
        <f t="shared" ref="D8:Q8" si="4">IFERROR((D7-D6)/D6,)</f>
        <v>0</v>
      </c>
      <c r="E8" s="167">
        <f t="shared" si="4"/>
        <v>0</v>
      </c>
      <c r="F8" s="167">
        <f t="shared" si="4"/>
        <v>0</v>
      </c>
      <c r="G8" s="167">
        <f t="shared" si="4"/>
        <v>0</v>
      </c>
      <c r="H8" s="167">
        <f t="shared" si="4"/>
        <v>0</v>
      </c>
      <c r="I8" s="168">
        <f t="shared" si="4"/>
        <v>0</v>
      </c>
      <c r="J8" s="166">
        <f t="shared" si="4"/>
        <v>0</v>
      </c>
      <c r="K8" s="167">
        <f t="shared" si="4"/>
        <v>0</v>
      </c>
      <c r="L8" s="167">
        <f t="shared" si="4"/>
        <v>0</v>
      </c>
      <c r="M8" s="167">
        <f t="shared" si="4"/>
        <v>0</v>
      </c>
      <c r="N8" s="168">
        <f t="shared" si="4"/>
        <v>0</v>
      </c>
      <c r="O8" s="179">
        <f t="shared" si="4"/>
        <v>0</v>
      </c>
      <c r="P8" s="167">
        <f t="shared" si="4"/>
        <v>0</v>
      </c>
      <c r="Q8" s="167">
        <f t="shared" si="4"/>
        <v>0</v>
      </c>
      <c r="R8" s="182"/>
      <c r="T8" s="151"/>
    </row>
    <row r="9" spans="1:22" s="135" customFormat="1" x14ac:dyDescent="0.25">
      <c r="A9" s="129" t="s">
        <v>88</v>
      </c>
      <c r="B9" s="152">
        <v>2021</v>
      </c>
      <c r="C9" s="171"/>
      <c r="D9" s="172">
        <v>379316895</v>
      </c>
      <c r="E9" s="172">
        <v>15314479</v>
      </c>
      <c r="F9" s="172">
        <v>276501236</v>
      </c>
      <c r="G9" s="172">
        <v>75033162</v>
      </c>
      <c r="H9" s="172">
        <v>980052</v>
      </c>
      <c r="I9" s="173">
        <f>SUM(C9:H9)</f>
        <v>747145824</v>
      </c>
      <c r="J9" s="171"/>
      <c r="K9" s="172"/>
      <c r="L9" s="172">
        <v>852107</v>
      </c>
      <c r="M9" s="172"/>
      <c r="N9" s="173">
        <f>SUM(J9:M9)</f>
        <v>852107</v>
      </c>
      <c r="O9" s="174"/>
      <c r="P9" s="172">
        <f>O9</f>
        <v>0</v>
      </c>
      <c r="Q9" s="172">
        <f>I9+N9+P9</f>
        <v>747997931</v>
      </c>
      <c r="R9" s="190">
        <f>IFERROR(Q9/$Q$105,)</f>
        <v>0.93859864074730226</v>
      </c>
    </row>
    <row r="10" spans="1:22" s="135" customFormat="1" x14ac:dyDescent="0.25">
      <c r="A10" s="136"/>
      <c r="B10" s="130">
        <v>2022</v>
      </c>
      <c r="C10" s="175"/>
      <c r="D10" s="176">
        <v>387013476</v>
      </c>
      <c r="E10" s="176">
        <v>16761941</v>
      </c>
      <c r="F10" s="176">
        <v>277120590</v>
      </c>
      <c r="G10" s="176">
        <v>82734031</v>
      </c>
      <c r="H10" s="176">
        <v>2118325</v>
      </c>
      <c r="I10" s="177">
        <f t="shared" ref="I10:I11" si="5">SUM(C10:H10)</f>
        <v>765748363</v>
      </c>
      <c r="J10" s="175"/>
      <c r="K10" s="176"/>
      <c r="L10" s="176">
        <v>19083364</v>
      </c>
      <c r="M10" s="176"/>
      <c r="N10" s="177">
        <f t="shared" ref="N10:N11" si="6">SUM(J10:M10)</f>
        <v>19083364</v>
      </c>
      <c r="O10" s="178"/>
      <c r="P10" s="176">
        <f t="shared" ref="P10:P11" si="7">O10</f>
        <v>0</v>
      </c>
      <c r="Q10" s="176">
        <f t="shared" ref="Q10:Q11" si="8">I10+N10+P10</f>
        <v>784831727</v>
      </c>
      <c r="R10" s="191">
        <f>IFERROR(Q10/$Q$106,)</f>
        <v>0.93858402244147865</v>
      </c>
    </row>
    <row r="11" spans="1:22" s="135" customFormat="1" x14ac:dyDescent="0.25">
      <c r="A11" s="136"/>
      <c r="B11" s="130">
        <v>2023</v>
      </c>
      <c r="C11" s="175"/>
      <c r="D11" s="176">
        <v>410391371</v>
      </c>
      <c r="E11" s="176">
        <v>19307554</v>
      </c>
      <c r="F11" s="176">
        <v>329222808</v>
      </c>
      <c r="G11" s="176">
        <v>99312376</v>
      </c>
      <c r="H11" s="176">
        <v>1462541</v>
      </c>
      <c r="I11" s="177">
        <f t="shared" si="5"/>
        <v>859696650</v>
      </c>
      <c r="J11" s="175"/>
      <c r="K11" s="176"/>
      <c r="L11" s="176">
        <v>4708567</v>
      </c>
      <c r="M11" s="176"/>
      <c r="N11" s="177">
        <f t="shared" si="6"/>
        <v>4708567</v>
      </c>
      <c r="O11" s="178"/>
      <c r="P11" s="176">
        <f t="shared" si="7"/>
        <v>0</v>
      </c>
      <c r="Q11" s="176">
        <f t="shared" si="8"/>
        <v>864405217</v>
      </c>
      <c r="R11" s="191">
        <f>IFERROR(Q11/$Q$107,)</f>
        <v>0.92896464324625883</v>
      </c>
    </row>
    <row r="12" spans="1:22" s="135" customFormat="1" ht="12.75" thickBot="1" x14ac:dyDescent="0.3">
      <c r="A12" s="153"/>
      <c r="B12" s="146" t="s">
        <v>185</v>
      </c>
      <c r="C12" s="180">
        <f>IFERROR((C11-C10)/C10,)</f>
        <v>0</v>
      </c>
      <c r="D12" s="181">
        <f t="shared" ref="D12" si="9">IFERROR((D11-D10)/D10,)</f>
        <v>6.0405893979774493E-2</v>
      </c>
      <c r="E12" s="181">
        <f t="shared" ref="E12" si="10">IFERROR((E11-E10)/E10,)</f>
        <v>0.15186862905674228</v>
      </c>
      <c r="F12" s="181">
        <f t="shared" ref="F12" si="11">IFERROR((F11-F10)/F10,)</f>
        <v>0.18801279977067023</v>
      </c>
      <c r="G12" s="181">
        <f t="shared" ref="G12" si="12">IFERROR((G11-G10)/G10,)</f>
        <v>0.20038120709965165</v>
      </c>
      <c r="H12" s="181">
        <f t="shared" ref="H12" si="13">IFERROR((H11-H10)/H10,)</f>
        <v>-0.30957667024653912</v>
      </c>
      <c r="I12" s="182">
        <f t="shared" ref="I12" si="14">IFERROR((I11-I10)/I10,)</f>
        <v>0.12268819829001711</v>
      </c>
      <c r="J12" s="180">
        <f t="shared" ref="J12" si="15">IFERROR((J11-J10)/J10,)</f>
        <v>0</v>
      </c>
      <c r="K12" s="181">
        <f t="shared" ref="K12" si="16">IFERROR((K11-K10)/K10,)</f>
        <v>0</v>
      </c>
      <c r="L12" s="181">
        <f t="shared" ref="L12" si="17">IFERROR((L11-L10)/L10,)</f>
        <v>-0.75326326113152797</v>
      </c>
      <c r="M12" s="181">
        <f t="shared" ref="M12" si="18">IFERROR((M11-M10)/M10,)</f>
        <v>0</v>
      </c>
      <c r="N12" s="182">
        <f t="shared" ref="N12" si="19">IFERROR((N11-N10)/N10,)</f>
        <v>-0.75326326113152797</v>
      </c>
      <c r="O12" s="183">
        <f t="shared" ref="O12" si="20">IFERROR((O11-O10)/O10,)</f>
        <v>0</v>
      </c>
      <c r="P12" s="181">
        <f t="shared" ref="P12" si="21">IFERROR((P11-P10)/P10,)</f>
        <v>0</v>
      </c>
      <c r="Q12" s="181">
        <f t="shared" ref="Q12" si="22">IFERROR((Q11-Q10)/Q10,)</f>
        <v>0.10138923703322712</v>
      </c>
      <c r="R12" s="182"/>
    </row>
    <row r="13" spans="1:22" s="135" customFormat="1" x14ac:dyDescent="0.25">
      <c r="A13" s="154" t="s">
        <v>89</v>
      </c>
      <c r="B13" s="152">
        <v>2021</v>
      </c>
      <c r="C13" s="186"/>
      <c r="D13" s="187"/>
      <c r="E13" s="187"/>
      <c r="F13" s="187"/>
      <c r="G13" s="187"/>
      <c r="H13" s="187"/>
      <c r="I13" s="188">
        <f>SUM(C13:H13)</f>
        <v>0</v>
      </c>
      <c r="J13" s="186"/>
      <c r="K13" s="187"/>
      <c r="L13" s="187"/>
      <c r="M13" s="187"/>
      <c r="N13" s="188">
        <f>SUM(J13:M13)</f>
        <v>0</v>
      </c>
      <c r="O13" s="189"/>
      <c r="P13" s="187">
        <f>O13</f>
        <v>0</v>
      </c>
      <c r="Q13" s="187">
        <f>I13+N13+P13</f>
        <v>0</v>
      </c>
      <c r="R13" s="193">
        <f>IFERROR(Q13/$Q$105,)</f>
        <v>0</v>
      </c>
    </row>
    <row r="14" spans="1:22" s="135" customFormat="1" x14ac:dyDescent="0.25">
      <c r="A14" s="136"/>
      <c r="B14" s="130">
        <v>2022</v>
      </c>
      <c r="C14" s="175"/>
      <c r="D14" s="176"/>
      <c r="E14" s="176"/>
      <c r="F14" s="176"/>
      <c r="G14" s="176"/>
      <c r="H14" s="176"/>
      <c r="I14" s="177">
        <f t="shared" ref="I14:I15" si="23">SUM(C14:H14)</f>
        <v>0</v>
      </c>
      <c r="J14" s="175"/>
      <c r="K14" s="176"/>
      <c r="L14" s="176"/>
      <c r="M14" s="176"/>
      <c r="N14" s="177">
        <f t="shared" ref="N14:N15" si="24">SUM(J14:M14)</f>
        <v>0</v>
      </c>
      <c r="O14" s="178"/>
      <c r="P14" s="176">
        <f t="shared" ref="P14:P15" si="25">O14</f>
        <v>0</v>
      </c>
      <c r="Q14" s="176">
        <f t="shared" ref="Q14:Q15" si="26">I14+N14+P14</f>
        <v>0</v>
      </c>
      <c r="R14" s="191">
        <f>IFERROR(Q14/$Q$106,)</f>
        <v>0</v>
      </c>
    </row>
    <row r="15" spans="1:22" s="135" customFormat="1" x14ac:dyDescent="0.25">
      <c r="A15" s="136"/>
      <c r="B15" s="130">
        <v>2023</v>
      </c>
      <c r="C15" s="175"/>
      <c r="D15" s="176"/>
      <c r="E15" s="176"/>
      <c r="F15" s="176"/>
      <c r="G15" s="176"/>
      <c r="H15" s="176"/>
      <c r="I15" s="177">
        <f t="shared" si="23"/>
        <v>0</v>
      </c>
      <c r="J15" s="175"/>
      <c r="K15" s="176"/>
      <c r="L15" s="176">
        <v>8065316</v>
      </c>
      <c r="M15" s="176"/>
      <c r="N15" s="177">
        <f t="shared" si="24"/>
        <v>8065316</v>
      </c>
      <c r="O15" s="178"/>
      <c r="P15" s="176">
        <f t="shared" si="25"/>
        <v>0</v>
      </c>
      <c r="Q15" s="176">
        <f t="shared" si="26"/>
        <v>8065316</v>
      </c>
      <c r="R15" s="191">
        <f>IFERROR(Q15/$Q$107,)</f>
        <v>8.6676864660898308E-3</v>
      </c>
    </row>
    <row r="16" spans="1:22" s="135" customFormat="1" ht="12.75" thickBot="1" x14ac:dyDescent="0.3">
      <c r="A16" s="153"/>
      <c r="B16" s="146" t="s">
        <v>185</v>
      </c>
      <c r="C16" s="147">
        <f>IFERROR((C15-C14)/C14,)</f>
        <v>0</v>
      </c>
      <c r="D16" s="148">
        <f t="shared" ref="D16" si="27">IFERROR((D15-D14)/D14,)</f>
        <v>0</v>
      </c>
      <c r="E16" s="148">
        <f t="shared" ref="E16" si="28">IFERROR((E15-E14)/E14,)</f>
        <v>0</v>
      </c>
      <c r="F16" s="148">
        <f t="shared" ref="F16" si="29">IFERROR((F15-F14)/F14,)</f>
        <v>0</v>
      </c>
      <c r="G16" s="148">
        <f t="shared" ref="G16" si="30">IFERROR((G15-G14)/G14,)</f>
        <v>0</v>
      </c>
      <c r="H16" s="148">
        <f t="shared" ref="H16" si="31">IFERROR((H15-H14)/H14,)</f>
        <v>0</v>
      </c>
      <c r="I16" s="149">
        <f t="shared" ref="I16" si="32">IFERROR((I15-I14)/I14,)</f>
        <v>0</v>
      </c>
      <c r="J16" s="147">
        <f t="shared" ref="J16" si="33">IFERROR((J15-J14)/J14,)</f>
        <v>0</v>
      </c>
      <c r="K16" s="148">
        <f t="shared" ref="K16" si="34">IFERROR((K15-K14)/K14,)</f>
        <v>0</v>
      </c>
      <c r="L16" s="148">
        <f t="shared" ref="L16" si="35">IFERROR((L15-L14)/L14,)</f>
        <v>0</v>
      </c>
      <c r="M16" s="148">
        <f t="shared" ref="M16" si="36">IFERROR((M15-M14)/M14,)</f>
        <v>0</v>
      </c>
      <c r="N16" s="149">
        <f t="shared" ref="N16" si="37">IFERROR((N15-N14)/N14,)</f>
        <v>0</v>
      </c>
      <c r="O16" s="150">
        <f t="shared" ref="O16" si="38">IFERROR((O15-O14)/O14,)</f>
        <v>0</v>
      </c>
      <c r="P16" s="148">
        <f t="shared" ref="P16" si="39">IFERROR((P15-P14)/P14,)</f>
        <v>0</v>
      </c>
      <c r="Q16" s="148">
        <f t="shared" ref="Q16" si="40">IFERROR((Q15-Q14)/Q14,)</f>
        <v>0</v>
      </c>
      <c r="R16" s="182"/>
    </row>
    <row r="17" spans="1:18" s="135" customFormat="1" x14ac:dyDescent="0.25">
      <c r="A17" s="154" t="s">
        <v>90</v>
      </c>
      <c r="B17" s="152">
        <v>2021</v>
      </c>
      <c r="C17" s="155"/>
      <c r="D17" s="156"/>
      <c r="E17" s="156"/>
      <c r="F17" s="156"/>
      <c r="G17" s="156"/>
      <c r="H17" s="156"/>
      <c r="I17" s="157">
        <f>SUM(C17:H17)</f>
        <v>0</v>
      </c>
      <c r="J17" s="155"/>
      <c r="K17" s="156"/>
      <c r="L17" s="156"/>
      <c r="M17" s="156"/>
      <c r="N17" s="157">
        <f>SUM(J17:M17)</f>
        <v>0</v>
      </c>
      <c r="O17" s="158"/>
      <c r="P17" s="156">
        <f>O17</f>
        <v>0</v>
      </c>
      <c r="Q17" s="156">
        <f>I17+N17+P17</f>
        <v>0</v>
      </c>
      <c r="R17" s="193">
        <f>IFERROR(Q17/$Q$105,)</f>
        <v>0</v>
      </c>
    </row>
    <row r="18" spans="1:18" s="135" customFormat="1" x14ac:dyDescent="0.25">
      <c r="A18" s="136"/>
      <c r="B18" s="130">
        <v>2022</v>
      </c>
      <c r="C18" s="137"/>
      <c r="D18" s="138"/>
      <c r="E18" s="138"/>
      <c r="F18" s="138"/>
      <c r="G18" s="138"/>
      <c r="H18" s="138"/>
      <c r="I18" s="139">
        <f t="shared" ref="I18:I19" si="41">SUM(C18:H18)</f>
        <v>0</v>
      </c>
      <c r="J18" s="137"/>
      <c r="K18" s="138"/>
      <c r="L18" s="138"/>
      <c r="M18" s="138"/>
      <c r="N18" s="139">
        <f t="shared" ref="N18:N19" si="42">SUM(J18:M18)</f>
        <v>0</v>
      </c>
      <c r="O18" s="140"/>
      <c r="P18" s="138">
        <f t="shared" ref="P18:P19" si="43">O18</f>
        <v>0</v>
      </c>
      <c r="Q18" s="138">
        <f t="shared" ref="Q18:Q19" si="44">I18+N18+P18</f>
        <v>0</v>
      </c>
      <c r="R18" s="191">
        <f>IFERROR(Q18/$Q$106,)</f>
        <v>0</v>
      </c>
    </row>
    <row r="19" spans="1:18" s="135" customFormat="1" x14ac:dyDescent="0.25">
      <c r="A19" s="136"/>
      <c r="B19" s="130">
        <v>2023</v>
      </c>
      <c r="C19" s="137"/>
      <c r="D19" s="138"/>
      <c r="E19" s="138"/>
      <c r="F19" s="138"/>
      <c r="G19" s="138"/>
      <c r="H19" s="138"/>
      <c r="I19" s="139">
        <f t="shared" si="41"/>
        <v>0</v>
      </c>
      <c r="J19" s="137"/>
      <c r="K19" s="138"/>
      <c r="L19" s="138"/>
      <c r="M19" s="138"/>
      <c r="N19" s="139">
        <f t="shared" si="42"/>
        <v>0</v>
      </c>
      <c r="O19" s="140"/>
      <c r="P19" s="138">
        <f t="shared" si="43"/>
        <v>0</v>
      </c>
      <c r="Q19" s="138">
        <f t="shared" si="44"/>
        <v>0</v>
      </c>
      <c r="R19" s="191">
        <f>IFERROR(Q19/$Q$107,)</f>
        <v>0</v>
      </c>
    </row>
    <row r="20" spans="1:18" s="135" customFormat="1" ht="12.75" thickBot="1" x14ac:dyDescent="0.3">
      <c r="A20" s="153"/>
      <c r="B20" s="146" t="s">
        <v>185</v>
      </c>
      <c r="C20" s="147">
        <f>IFERROR((C19-C18)/C18,)</f>
        <v>0</v>
      </c>
      <c r="D20" s="148">
        <f t="shared" ref="D20" si="45">IFERROR((D19-D18)/D18,)</f>
        <v>0</v>
      </c>
      <c r="E20" s="148">
        <f t="shared" ref="E20" si="46">IFERROR((E19-E18)/E18,)</f>
        <v>0</v>
      </c>
      <c r="F20" s="148">
        <f t="shared" ref="F20" si="47">IFERROR((F19-F18)/F18,)</f>
        <v>0</v>
      </c>
      <c r="G20" s="148">
        <f t="shared" ref="G20" si="48">IFERROR((G19-G18)/G18,)</f>
        <v>0</v>
      </c>
      <c r="H20" s="148">
        <f t="shared" ref="H20" si="49">IFERROR((H19-H18)/H18,)</f>
        <v>0</v>
      </c>
      <c r="I20" s="149">
        <f t="shared" ref="I20" si="50">IFERROR((I19-I18)/I18,)</f>
        <v>0</v>
      </c>
      <c r="J20" s="147">
        <f t="shared" ref="J20" si="51">IFERROR((J19-J18)/J18,)</f>
        <v>0</v>
      </c>
      <c r="K20" s="148">
        <f t="shared" ref="K20" si="52">IFERROR((K19-K18)/K18,)</f>
        <v>0</v>
      </c>
      <c r="L20" s="148">
        <f t="shared" ref="L20" si="53">IFERROR((L19-L18)/L18,)</f>
        <v>0</v>
      </c>
      <c r="M20" s="148">
        <f t="shared" ref="M20" si="54">IFERROR((M19-M18)/M18,)</f>
        <v>0</v>
      </c>
      <c r="N20" s="149">
        <f t="shared" ref="N20" si="55">IFERROR((N19-N18)/N18,)</f>
        <v>0</v>
      </c>
      <c r="O20" s="150">
        <f t="shared" ref="O20" si="56">IFERROR((O19-O18)/O18,)</f>
        <v>0</v>
      </c>
      <c r="P20" s="148">
        <f t="shared" ref="P20" si="57">IFERROR((P19-P18)/P18,)</f>
        <v>0</v>
      </c>
      <c r="Q20" s="148">
        <f t="shared" ref="Q20" si="58">IFERROR((Q19-Q18)/Q18,)</f>
        <v>0</v>
      </c>
      <c r="R20" s="182"/>
    </row>
    <row r="21" spans="1:18" s="135" customFormat="1" x14ac:dyDescent="0.25">
      <c r="A21" s="154" t="s">
        <v>91</v>
      </c>
      <c r="B21" s="152">
        <v>2021</v>
      </c>
      <c r="C21" s="155"/>
      <c r="D21" s="156"/>
      <c r="E21" s="156"/>
      <c r="F21" s="156"/>
      <c r="G21" s="156"/>
      <c r="H21" s="156"/>
      <c r="I21" s="157">
        <f>SUM(C21:H21)</f>
        <v>0</v>
      </c>
      <c r="J21" s="155"/>
      <c r="K21" s="156"/>
      <c r="L21" s="156"/>
      <c r="M21" s="156"/>
      <c r="N21" s="157">
        <f>SUM(J21:M21)</f>
        <v>0</v>
      </c>
      <c r="O21" s="158"/>
      <c r="P21" s="156">
        <f>O21</f>
        <v>0</v>
      </c>
      <c r="Q21" s="156">
        <f>I21+N21+P21</f>
        <v>0</v>
      </c>
      <c r="R21" s="193">
        <f>IFERROR(Q21/$Q$105,)</f>
        <v>0</v>
      </c>
    </row>
    <row r="22" spans="1:18" s="135" customFormat="1" x14ac:dyDescent="0.25">
      <c r="A22" s="136"/>
      <c r="B22" s="130">
        <v>2022</v>
      </c>
      <c r="C22" s="137"/>
      <c r="D22" s="138"/>
      <c r="E22" s="138"/>
      <c r="F22" s="138"/>
      <c r="G22" s="138"/>
      <c r="H22" s="138"/>
      <c r="I22" s="139">
        <f t="shared" ref="I22:I23" si="59">SUM(C22:H22)</f>
        <v>0</v>
      </c>
      <c r="J22" s="137"/>
      <c r="K22" s="138"/>
      <c r="L22" s="138"/>
      <c r="M22" s="138"/>
      <c r="N22" s="139">
        <f t="shared" ref="N22:N23" si="60">SUM(J22:M22)</f>
        <v>0</v>
      </c>
      <c r="O22" s="140"/>
      <c r="P22" s="138">
        <f t="shared" ref="P22:P23" si="61">O22</f>
        <v>0</v>
      </c>
      <c r="Q22" s="138">
        <f t="shared" ref="Q22:Q23" si="62">I22+N22+P22</f>
        <v>0</v>
      </c>
      <c r="R22" s="191">
        <f>IFERROR(Q22/$Q$106,)</f>
        <v>0</v>
      </c>
    </row>
    <row r="23" spans="1:18" s="135" customFormat="1" x14ac:dyDescent="0.25">
      <c r="A23" s="136"/>
      <c r="B23" s="130">
        <v>2023</v>
      </c>
      <c r="C23" s="137"/>
      <c r="D23" s="138"/>
      <c r="E23" s="138"/>
      <c r="F23" s="138"/>
      <c r="G23" s="138"/>
      <c r="H23" s="138"/>
      <c r="I23" s="139">
        <f t="shared" si="59"/>
        <v>0</v>
      </c>
      <c r="J23" s="137"/>
      <c r="K23" s="138"/>
      <c r="L23" s="138"/>
      <c r="M23" s="138"/>
      <c r="N23" s="139">
        <f t="shared" si="60"/>
        <v>0</v>
      </c>
      <c r="O23" s="140"/>
      <c r="P23" s="138">
        <f t="shared" si="61"/>
        <v>0</v>
      </c>
      <c r="Q23" s="138">
        <f t="shared" si="62"/>
        <v>0</v>
      </c>
      <c r="R23" s="191">
        <f>IFERROR(Q23/$Q$107,)</f>
        <v>0</v>
      </c>
    </row>
    <row r="24" spans="1:18" s="135" customFormat="1" ht="12.75" thickBot="1" x14ac:dyDescent="0.3">
      <c r="A24" s="153"/>
      <c r="B24" s="146" t="s">
        <v>185</v>
      </c>
      <c r="C24" s="147">
        <f>IFERROR((C23-C22)/C22,)</f>
        <v>0</v>
      </c>
      <c r="D24" s="148">
        <f t="shared" ref="D24" si="63">IFERROR((D23-D22)/D22,)</f>
        <v>0</v>
      </c>
      <c r="E24" s="148">
        <f t="shared" ref="E24" si="64">IFERROR((E23-E22)/E22,)</f>
        <v>0</v>
      </c>
      <c r="F24" s="148">
        <f t="shared" ref="F24" si="65">IFERROR((F23-F22)/F22,)</f>
        <v>0</v>
      </c>
      <c r="G24" s="148">
        <f t="shared" ref="G24" si="66">IFERROR((G23-G22)/G22,)</f>
        <v>0</v>
      </c>
      <c r="H24" s="148">
        <f t="shared" ref="H24" si="67">IFERROR((H23-H22)/H22,)</f>
        <v>0</v>
      </c>
      <c r="I24" s="149">
        <f t="shared" ref="I24" si="68">IFERROR((I23-I22)/I22,)</f>
        <v>0</v>
      </c>
      <c r="J24" s="147">
        <f t="shared" ref="J24" si="69">IFERROR((J23-J22)/J22,)</f>
        <v>0</v>
      </c>
      <c r="K24" s="148">
        <f t="shared" ref="K24" si="70">IFERROR((K23-K22)/K22,)</f>
        <v>0</v>
      </c>
      <c r="L24" s="148">
        <f t="shared" ref="L24" si="71">IFERROR((L23-L22)/L22,)</f>
        <v>0</v>
      </c>
      <c r="M24" s="148">
        <f t="shared" ref="M24" si="72">IFERROR((M23-M22)/M22,)</f>
        <v>0</v>
      </c>
      <c r="N24" s="149">
        <f t="shared" ref="N24" si="73">IFERROR((N23-N22)/N22,)</f>
        <v>0</v>
      </c>
      <c r="O24" s="150">
        <f t="shared" ref="O24" si="74">IFERROR((O23-O22)/O22,)</f>
        <v>0</v>
      </c>
      <c r="P24" s="148">
        <f t="shared" ref="P24" si="75">IFERROR((P23-P22)/P22,)</f>
        <v>0</v>
      </c>
      <c r="Q24" s="148">
        <f t="shared" ref="Q24" si="76">IFERROR((Q23-Q22)/Q22,)</f>
        <v>0</v>
      </c>
      <c r="R24" s="182"/>
    </row>
    <row r="25" spans="1:18" s="135" customFormat="1" x14ac:dyDescent="0.25">
      <c r="A25" s="154" t="s">
        <v>92</v>
      </c>
      <c r="B25" s="152">
        <v>2021</v>
      </c>
      <c r="C25" s="155"/>
      <c r="D25" s="156"/>
      <c r="E25" s="156"/>
      <c r="F25" s="156"/>
      <c r="G25" s="156"/>
      <c r="H25" s="156"/>
      <c r="I25" s="157">
        <f>SUM(C25:H25)</f>
        <v>0</v>
      </c>
      <c r="J25" s="155"/>
      <c r="K25" s="156"/>
      <c r="L25" s="156"/>
      <c r="M25" s="156"/>
      <c r="N25" s="157">
        <f>SUM(J25:M25)</f>
        <v>0</v>
      </c>
      <c r="O25" s="158"/>
      <c r="P25" s="156">
        <f>O25</f>
        <v>0</v>
      </c>
      <c r="Q25" s="156">
        <f>I25+N25+P25</f>
        <v>0</v>
      </c>
      <c r="R25" s="193">
        <f>IFERROR(Q25/$Q$105,)</f>
        <v>0</v>
      </c>
    </row>
    <row r="26" spans="1:18" s="135" customFormat="1" x14ac:dyDescent="0.25">
      <c r="A26" s="136"/>
      <c r="B26" s="130">
        <v>2022</v>
      </c>
      <c r="C26" s="137"/>
      <c r="D26" s="138"/>
      <c r="E26" s="138"/>
      <c r="F26" s="138"/>
      <c r="G26" s="138"/>
      <c r="H26" s="138"/>
      <c r="I26" s="139">
        <f t="shared" ref="I26:I27" si="77">SUM(C26:H26)</f>
        <v>0</v>
      </c>
      <c r="J26" s="137"/>
      <c r="K26" s="138"/>
      <c r="L26" s="138"/>
      <c r="M26" s="138"/>
      <c r="N26" s="139">
        <f t="shared" ref="N26:N27" si="78">SUM(J26:M26)</f>
        <v>0</v>
      </c>
      <c r="O26" s="140"/>
      <c r="P26" s="138">
        <f t="shared" ref="P26:P27" si="79">O26</f>
        <v>0</v>
      </c>
      <c r="Q26" s="138">
        <f t="shared" ref="Q26:Q27" si="80">I26+N26+P26</f>
        <v>0</v>
      </c>
      <c r="R26" s="191">
        <f>IFERROR(Q26/$Q$106,)</f>
        <v>0</v>
      </c>
    </row>
    <row r="27" spans="1:18" s="135" customFormat="1" x14ac:dyDescent="0.25">
      <c r="A27" s="136"/>
      <c r="B27" s="130">
        <v>2023</v>
      </c>
      <c r="C27" s="137"/>
      <c r="D27" s="138"/>
      <c r="E27" s="138"/>
      <c r="F27" s="138"/>
      <c r="G27" s="138"/>
      <c r="H27" s="138"/>
      <c r="I27" s="139">
        <f t="shared" si="77"/>
        <v>0</v>
      </c>
      <c r="J27" s="137"/>
      <c r="K27" s="138"/>
      <c r="L27" s="138"/>
      <c r="M27" s="138"/>
      <c r="N27" s="139">
        <f t="shared" si="78"/>
        <v>0</v>
      </c>
      <c r="O27" s="140"/>
      <c r="P27" s="138">
        <f t="shared" si="79"/>
        <v>0</v>
      </c>
      <c r="Q27" s="138">
        <f t="shared" si="80"/>
        <v>0</v>
      </c>
      <c r="R27" s="191">
        <f>IFERROR(Q27/$Q$107,)</f>
        <v>0</v>
      </c>
    </row>
    <row r="28" spans="1:18" s="135" customFormat="1" ht="12.75" thickBot="1" x14ac:dyDescent="0.3">
      <c r="A28" s="153"/>
      <c r="B28" s="146" t="s">
        <v>185</v>
      </c>
      <c r="C28" s="147">
        <f>IFERROR((C27-C26)/C26,)</f>
        <v>0</v>
      </c>
      <c r="D28" s="148">
        <f t="shared" ref="D28" si="81">IFERROR((D27-D26)/D26,)</f>
        <v>0</v>
      </c>
      <c r="E28" s="148">
        <f t="shared" ref="E28" si="82">IFERROR((E27-E26)/E26,)</f>
        <v>0</v>
      </c>
      <c r="F28" s="148">
        <f t="shared" ref="F28" si="83">IFERROR((F27-F26)/F26,)</f>
        <v>0</v>
      </c>
      <c r="G28" s="148">
        <f t="shared" ref="G28" si="84">IFERROR((G27-G26)/G26,)</f>
        <v>0</v>
      </c>
      <c r="H28" s="148">
        <f t="shared" ref="H28" si="85">IFERROR((H27-H26)/H26,)</f>
        <v>0</v>
      </c>
      <c r="I28" s="149">
        <f t="shared" ref="I28" si="86">IFERROR((I27-I26)/I26,)</f>
        <v>0</v>
      </c>
      <c r="J28" s="147">
        <f t="shared" ref="J28" si="87">IFERROR((J27-J26)/J26,)</f>
        <v>0</v>
      </c>
      <c r="K28" s="148">
        <f t="shared" ref="K28" si="88">IFERROR((K27-K26)/K26,)</f>
        <v>0</v>
      </c>
      <c r="L28" s="148">
        <f t="shared" ref="L28" si="89">IFERROR((L27-L26)/L26,)</f>
        <v>0</v>
      </c>
      <c r="M28" s="148">
        <f t="shared" ref="M28" si="90">IFERROR((M27-M26)/M26,)</f>
        <v>0</v>
      </c>
      <c r="N28" s="149">
        <f t="shared" ref="N28" si="91">IFERROR((N27-N26)/N26,)</f>
        <v>0</v>
      </c>
      <c r="O28" s="150">
        <f t="shared" ref="O28" si="92">IFERROR((O27-O26)/O26,)</f>
        <v>0</v>
      </c>
      <c r="P28" s="148">
        <f t="shared" ref="P28" si="93">IFERROR((P27-P26)/P26,)</f>
        <v>0</v>
      </c>
      <c r="Q28" s="148">
        <f t="shared" ref="Q28" si="94">IFERROR((Q27-Q26)/Q26,)</f>
        <v>0</v>
      </c>
      <c r="R28" s="182"/>
    </row>
    <row r="29" spans="1:18" s="135" customFormat="1" x14ac:dyDescent="0.25">
      <c r="A29" s="154" t="s">
        <v>93</v>
      </c>
      <c r="B29" s="152">
        <v>2021</v>
      </c>
      <c r="C29" s="155"/>
      <c r="D29" s="156"/>
      <c r="E29" s="156"/>
      <c r="F29" s="156"/>
      <c r="G29" s="156"/>
      <c r="H29" s="156"/>
      <c r="I29" s="157">
        <f>SUM(C29:H29)</f>
        <v>0</v>
      </c>
      <c r="J29" s="155"/>
      <c r="K29" s="156"/>
      <c r="L29" s="156"/>
      <c r="M29" s="156"/>
      <c r="N29" s="157">
        <f>SUM(J29:M29)</f>
        <v>0</v>
      </c>
      <c r="O29" s="158"/>
      <c r="P29" s="156">
        <f>O29</f>
        <v>0</v>
      </c>
      <c r="Q29" s="156">
        <f>I29+N29+P29</f>
        <v>0</v>
      </c>
      <c r="R29" s="193">
        <f>IFERROR(Q29/$Q$105,)</f>
        <v>0</v>
      </c>
    </row>
    <row r="30" spans="1:18" s="135" customFormat="1" x14ac:dyDescent="0.25">
      <c r="A30" s="136"/>
      <c r="B30" s="130">
        <v>2022</v>
      </c>
      <c r="C30" s="137"/>
      <c r="D30" s="138"/>
      <c r="E30" s="138"/>
      <c r="F30" s="138"/>
      <c r="G30" s="138"/>
      <c r="H30" s="138"/>
      <c r="I30" s="139">
        <f t="shared" ref="I30:I31" si="95">SUM(C30:H30)</f>
        <v>0</v>
      </c>
      <c r="J30" s="137"/>
      <c r="K30" s="138"/>
      <c r="L30" s="138"/>
      <c r="M30" s="138"/>
      <c r="N30" s="139">
        <f t="shared" ref="N30:N31" si="96">SUM(J30:M30)</f>
        <v>0</v>
      </c>
      <c r="O30" s="140"/>
      <c r="P30" s="138">
        <f t="shared" ref="P30:P31" si="97">O30</f>
        <v>0</v>
      </c>
      <c r="Q30" s="138">
        <f t="shared" ref="Q30:Q31" si="98">I30+N30+P30</f>
        <v>0</v>
      </c>
      <c r="R30" s="191">
        <f>IFERROR(Q30/$Q$106,)</f>
        <v>0</v>
      </c>
    </row>
    <row r="31" spans="1:18" s="135" customFormat="1" x14ac:dyDescent="0.25">
      <c r="A31" s="136"/>
      <c r="B31" s="130">
        <v>2023</v>
      </c>
      <c r="C31" s="137"/>
      <c r="D31" s="138"/>
      <c r="E31" s="138"/>
      <c r="F31" s="138"/>
      <c r="G31" s="138"/>
      <c r="H31" s="138"/>
      <c r="I31" s="139">
        <f t="shared" si="95"/>
        <v>0</v>
      </c>
      <c r="J31" s="137"/>
      <c r="K31" s="138"/>
      <c r="L31" s="138"/>
      <c r="M31" s="138"/>
      <c r="N31" s="139">
        <f t="shared" si="96"/>
        <v>0</v>
      </c>
      <c r="O31" s="140"/>
      <c r="P31" s="138">
        <f t="shared" si="97"/>
        <v>0</v>
      </c>
      <c r="Q31" s="138">
        <f t="shared" si="98"/>
        <v>0</v>
      </c>
      <c r="R31" s="191">
        <f>IFERROR(Q31/$Q$107,)</f>
        <v>0</v>
      </c>
    </row>
    <row r="32" spans="1:18" s="135" customFormat="1" ht="12.75" thickBot="1" x14ac:dyDescent="0.3">
      <c r="A32" s="153"/>
      <c r="B32" s="146" t="s">
        <v>185</v>
      </c>
      <c r="C32" s="147">
        <f>IFERROR((C31-C30)/C30,)</f>
        <v>0</v>
      </c>
      <c r="D32" s="148">
        <f t="shared" ref="D32" si="99">IFERROR((D31-D30)/D30,)</f>
        <v>0</v>
      </c>
      <c r="E32" s="148">
        <f t="shared" ref="E32" si="100">IFERROR((E31-E30)/E30,)</f>
        <v>0</v>
      </c>
      <c r="F32" s="148">
        <f t="shared" ref="F32" si="101">IFERROR((F31-F30)/F30,)</f>
        <v>0</v>
      </c>
      <c r="G32" s="148">
        <f t="shared" ref="G32" si="102">IFERROR((G31-G30)/G30,)</f>
        <v>0</v>
      </c>
      <c r="H32" s="148">
        <f t="shared" ref="H32" si="103">IFERROR((H31-H30)/H30,)</f>
        <v>0</v>
      </c>
      <c r="I32" s="149">
        <f t="shared" ref="I32" si="104">IFERROR((I31-I30)/I30,)</f>
        <v>0</v>
      </c>
      <c r="J32" s="147">
        <f t="shared" ref="J32" si="105">IFERROR((J31-J30)/J30,)</f>
        <v>0</v>
      </c>
      <c r="K32" s="148">
        <f t="shared" ref="K32" si="106">IFERROR((K31-K30)/K30,)</f>
        <v>0</v>
      </c>
      <c r="L32" s="148">
        <f t="shared" ref="L32" si="107">IFERROR((L31-L30)/L30,)</f>
        <v>0</v>
      </c>
      <c r="M32" s="148">
        <f t="shared" ref="M32" si="108">IFERROR((M31-M30)/M30,)</f>
        <v>0</v>
      </c>
      <c r="N32" s="149">
        <f t="shared" ref="N32" si="109">IFERROR((N31-N30)/N30,)</f>
        <v>0</v>
      </c>
      <c r="O32" s="150">
        <f t="shared" ref="O32" si="110">IFERROR((O31-O30)/O30,)</f>
        <v>0</v>
      </c>
      <c r="P32" s="148">
        <f t="shared" ref="P32" si="111">IFERROR((P31-P30)/P30,)</f>
        <v>0</v>
      </c>
      <c r="Q32" s="148">
        <f t="shared" ref="Q32" si="112">IFERROR((Q31-Q30)/Q30,)</f>
        <v>0</v>
      </c>
      <c r="R32" s="182"/>
    </row>
    <row r="33" spans="1:18" s="135" customFormat="1" x14ac:dyDescent="0.25">
      <c r="A33" s="154" t="s">
        <v>94</v>
      </c>
      <c r="B33" s="152">
        <v>2021</v>
      </c>
      <c r="C33" s="155"/>
      <c r="D33" s="156"/>
      <c r="E33" s="156"/>
      <c r="F33" s="156"/>
      <c r="G33" s="156"/>
      <c r="H33" s="156"/>
      <c r="I33" s="157">
        <f>SUM(C33:H33)</f>
        <v>0</v>
      </c>
      <c r="J33" s="155"/>
      <c r="K33" s="156"/>
      <c r="L33" s="156"/>
      <c r="M33" s="156"/>
      <c r="N33" s="157">
        <f>SUM(J33:M33)</f>
        <v>0</v>
      </c>
      <c r="O33" s="158"/>
      <c r="P33" s="156">
        <f>O33</f>
        <v>0</v>
      </c>
      <c r="Q33" s="156">
        <f>I33+N33+P33</f>
        <v>0</v>
      </c>
      <c r="R33" s="193">
        <f>IFERROR(Q33/$Q$105,)</f>
        <v>0</v>
      </c>
    </row>
    <row r="34" spans="1:18" s="135" customFormat="1" x14ac:dyDescent="0.25">
      <c r="A34" s="136"/>
      <c r="B34" s="130">
        <v>2022</v>
      </c>
      <c r="C34" s="137"/>
      <c r="D34" s="138"/>
      <c r="E34" s="138"/>
      <c r="F34" s="138"/>
      <c r="G34" s="138"/>
      <c r="H34" s="138"/>
      <c r="I34" s="139">
        <f t="shared" ref="I34:I35" si="113">SUM(C34:H34)</f>
        <v>0</v>
      </c>
      <c r="J34" s="137"/>
      <c r="K34" s="138"/>
      <c r="L34" s="138"/>
      <c r="M34" s="138"/>
      <c r="N34" s="139">
        <f t="shared" ref="N34:N35" si="114">SUM(J34:M34)</f>
        <v>0</v>
      </c>
      <c r="O34" s="140"/>
      <c r="P34" s="138">
        <f t="shared" ref="P34:P35" si="115">O34</f>
        <v>0</v>
      </c>
      <c r="Q34" s="138">
        <f t="shared" ref="Q34:Q35" si="116">I34+N34+P34</f>
        <v>0</v>
      </c>
      <c r="R34" s="191">
        <f>IFERROR(Q34/$Q$106,)</f>
        <v>0</v>
      </c>
    </row>
    <row r="35" spans="1:18" s="135" customFormat="1" x14ac:dyDescent="0.25">
      <c r="A35" s="136"/>
      <c r="B35" s="130">
        <v>2023</v>
      </c>
      <c r="C35" s="137"/>
      <c r="D35" s="138"/>
      <c r="E35" s="138"/>
      <c r="F35" s="138"/>
      <c r="G35" s="138"/>
      <c r="H35" s="138"/>
      <c r="I35" s="139">
        <f t="shared" si="113"/>
        <v>0</v>
      </c>
      <c r="J35" s="137"/>
      <c r="K35" s="138"/>
      <c r="L35" s="138"/>
      <c r="M35" s="138"/>
      <c r="N35" s="139">
        <f t="shared" si="114"/>
        <v>0</v>
      </c>
      <c r="O35" s="140"/>
      <c r="P35" s="138">
        <f t="shared" si="115"/>
        <v>0</v>
      </c>
      <c r="Q35" s="138">
        <f t="shared" si="116"/>
        <v>0</v>
      </c>
      <c r="R35" s="191">
        <f>IFERROR(Q35/$Q$107,)</f>
        <v>0</v>
      </c>
    </row>
    <row r="36" spans="1:18" s="135" customFormat="1" ht="12.75" thickBot="1" x14ac:dyDescent="0.3">
      <c r="A36" s="153"/>
      <c r="B36" s="146" t="s">
        <v>185</v>
      </c>
      <c r="C36" s="147">
        <f>IFERROR((C35-C34)/C34,)</f>
        <v>0</v>
      </c>
      <c r="D36" s="148">
        <f t="shared" ref="D36" si="117">IFERROR((D35-D34)/D34,)</f>
        <v>0</v>
      </c>
      <c r="E36" s="148">
        <f t="shared" ref="E36" si="118">IFERROR((E35-E34)/E34,)</f>
        <v>0</v>
      </c>
      <c r="F36" s="148">
        <f t="shared" ref="F36" si="119">IFERROR((F35-F34)/F34,)</f>
        <v>0</v>
      </c>
      <c r="G36" s="148">
        <f t="shared" ref="G36" si="120">IFERROR((G35-G34)/G34,)</f>
        <v>0</v>
      </c>
      <c r="H36" s="148">
        <f t="shared" ref="H36" si="121">IFERROR((H35-H34)/H34,)</f>
        <v>0</v>
      </c>
      <c r="I36" s="149">
        <f t="shared" ref="I36" si="122">IFERROR((I35-I34)/I34,)</f>
        <v>0</v>
      </c>
      <c r="J36" s="147">
        <f t="shared" ref="J36" si="123">IFERROR((J35-J34)/J34,)</f>
        <v>0</v>
      </c>
      <c r="K36" s="148">
        <f t="shared" ref="K36" si="124">IFERROR((K35-K34)/K34,)</f>
        <v>0</v>
      </c>
      <c r="L36" s="148">
        <f t="shared" ref="L36" si="125">IFERROR((L35-L34)/L34,)</f>
        <v>0</v>
      </c>
      <c r="M36" s="148">
        <f t="shared" ref="M36" si="126">IFERROR((M35-M34)/M34,)</f>
        <v>0</v>
      </c>
      <c r="N36" s="149">
        <f t="shared" ref="N36" si="127">IFERROR((N35-N34)/N34,)</f>
        <v>0</v>
      </c>
      <c r="O36" s="150">
        <f t="shared" ref="O36" si="128">IFERROR((O35-O34)/O34,)</f>
        <v>0</v>
      </c>
      <c r="P36" s="148">
        <f t="shared" ref="P36" si="129">IFERROR((P35-P34)/P34,)</f>
        <v>0</v>
      </c>
      <c r="Q36" s="148">
        <f t="shared" ref="Q36" si="130">IFERROR((Q35-Q34)/Q34,)</f>
        <v>0</v>
      </c>
      <c r="R36" s="182"/>
    </row>
    <row r="37" spans="1:18" s="135" customFormat="1" x14ac:dyDescent="0.25">
      <c r="A37" s="154" t="s">
        <v>95</v>
      </c>
      <c r="B37" s="152">
        <v>2021</v>
      </c>
      <c r="C37" s="155"/>
      <c r="D37" s="156"/>
      <c r="E37" s="156"/>
      <c r="F37" s="156"/>
      <c r="G37" s="156"/>
      <c r="H37" s="156"/>
      <c r="I37" s="157">
        <f>SUM(C37:H37)</f>
        <v>0</v>
      </c>
      <c r="J37" s="155"/>
      <c r="K37" s="156"/>
      <c r="L37" s="156"/>
      <c r="M37" s="156"/>
      <c r="N37" s="157">
        <f>SUM(J37:M37)</f>
        <v>0</v>
      </c>
      <c r="O37" s="158"/>
      <c r="P37" s="156">
        <f>O37</f>
        <v>0</v>
      </c>
      <c r="Q37" s="156">
        <f>I37+N37+P37</f>
        <v>0</v>
      </c>
      <c r="R37" s="193">
        <f>IFERROR(Q37/$Q$105,)</f>
        <v>0</v>
      </c>
    </row>
    <row r="38" spans="1:18" s="135" customFormat="1" x14ac:dyDescent="0.25">
      <c r="A38" s="136"/>
      <c r="B38" s="130">
        <v>2022</v>
      </c>
      <c r="C38" s="137"/>
      <c r="D38" s="138"/>
      <c r="E38" s="138"/>
      <c r="F38" s="138"/>
      <c r="G38" s="138"/>
      <c r="H38" s="138"/>
      <c r="I38" s="139">
        <f t="shared" ref="I38:I39" si="131">SUM(C38:H38)</f>
        <v>0</v>
      </c>
      <c r="J38" s="137"/>
      <c r="K38" s="138"/>
      <c r="L38" s="138"/>
      <c r="M38" s="138"/>
      <c r="N38" s="139">
        <f t="shared" ref="N38:N39" si="132">SUM(J38:M38)</f>
        <v>0</v>
      </c>
      <c r="O38" s="140"/>
      <c r="P38" s="138">
        <f t="shared" ref="P38:P39" si="133">O38</f>
        <v>0</v>
      </c>
      <c r="Q38" s="138">
        <f t="shared" ref="Q38:Q39" si="134">I38+N38+P38</f>
        <v>0</v>
      </c>
      <c r="R38" s="191">
        <f>IFERROR(Q38/$Q$106,)</f>
        <v>0</v>
      </c>
    </row>
    <row r="39" spans="1:18" s="135" customFormat="1" x14ac:dyDescent="0.25">
      <c r="A39" s="136"/>
      <c r="B39" s="130">
        <v>2023</v>
      </c>
      <c r="C39" s="137"/>
      <c r="D39" s="138"/>
      <c r="E39" s="138"/>
      <c r="F39" s="138"/>
      <c r="G39" s="138"/>
      <c r="H39" s="138"/>
      <c r="I39" s="139">
        <f t="shared" si="131"/>
        <v>0</v>
      </c>
      <c r="J39" s="137"/>
      <c r="K39" s="138"/>
      <c r="L39" s="138"/>
      <c r="M39" s="138"/>
      <c r="N39" s="139">
        <f t="shared" si="132"/>
        <v>0</v>
      </c>
      <c r="O39" s="140"/>
      <c r="P39" s="138">
        <f t="shared" si="133"/>
        <v>0</v>
      </c>
      <c r="Q39" s="138">
        <f t="shared" si="134"/>
        <v>0</v>
      </c>
      <c r="R39" s="191">
        <f>IFERROR(Q39/$Q$107,)</f>
        <v>0</v>
      </c>
    </row>
    <row r="40" spans="1:18" s="135" customFormat="1" ht="12.75" thickBot="1" x14ac:dyDescent="0.3">
      <c r="A40" s="153"/>
      <c r="B40" s="146" t="s">
        <v>185</v>
      </c>
      <c r="C40" s="147">
        <f>IFERROR((C39-C38)/C38,)</f>
        <v>0</v>
      </c>
      <c r="D40" s="148">
        <f t="shared" ref="D40" si="135">IFERROR((D39-D38)/D38,)</f>
        <v>0</v>
      </c>
      <c r="E40" s="148">
        <f t="shared" ref="E40" si="136">IFERROR((E39-E38)/E38,)</f>
        <v>0</v>
      </c>
      <c r="F40" s="148">
        <f t="shared" ref="F40" si="137">IFERROR((F39-F38)/F38,)</f>
        <v>0</v>
      </c>
      <c r="G40" s="148">
        <f t="shared" ref="G40" si="138">IFERROR((G39-G38)/G38,)</f>
        <v>0</v>
      </c>
      <c r="H40" s="148">
        <f t="shared" ref="H40" si="139">IFERROR((H39-H38)/H38,)</f>
        <v>0</v>
      </c>
      <c r="I40" s="149">
        <f t="shared" ref="I40" si="140">IFERROR((I39-I38)/I38,)</f>
        <v>0</v>
      </c>
      <c r="J40" s="147">
        <f t="shared" ref="J40" si="141">IFERROR((J39-J38)/J38,)</f>
        <v>0</v>
      </c>
      <c r="K40" s="148">
        <f t="shared" ref="K40" si="142">IFERROR((K39-K38)/K38,)</f>
        <v>0</v>
      </c>
      <c r="L40" s="148">
        <f t="shared" ref="L40" si="143">IFERROR((L39-L38)/L38,)</f>
        <v>0</v>
      </c>
      <c r="M40" s="148">
        <f t="shared" ref="M40" si="144">IFERROR((M39-M38)/M38,)</f>
        <v>0</v>
      </c>
      <c r="N40" s="149">
        <f t="shared" ref="N40" si="145">IFERROR((N39-N38)/N38,)</f>
        <v>0</v>
      </c>
      <c r="O40" s="150">
        <f t="shared" ref="O40" si="146">IFERROR((O39-O38)/O38,)</f>
        <v>0</v>
      </c>
      <c r="P40" s="148">
        <f t="shared" ref="P40" si="147">IFERROR((P39-P38)/P38,)</f>
        <v>0</v>
      </c>
      <c r="Q40" s="148">
        <f t="shared" ref="Q40" si="148">IFERROR((Q39-Q38)/Q38,)</f>
        <v>0</v>
      </c>
      <c r="R40" s="182"/>
    </row>
    <row r="41" spans="1:18" s="135" customFormat="1" x14ac:dyDescent="0.25">
      <c r="A41" s="154" t="s">
        <v>96</v>
      </c>
      <c r="B41" s="152">
        <v>2021</v>
      </c>
      <c r="C41" s="155"/>
      <c r="D41" s="156"/>
      <c r="E41" s="156"/>
      <c r="F41" s="156"/>
      <c r="G41" s="156"/>
      <c r="H41" s="156"/>
      <c r="I41" s="157">
        <f>SUM(C41:H41)</f>
        <v>0</v>
      </c>
      <c r="J41" s="155"/>
      <c r="K41" s="156"/>
      <c r="L41" s="156"/>
      <c r="M41" s="156"/>
      <c r="N41" s="157">
        <f>SUM(J41:M41)</f>
        <v>0</v>
      </c>
      <c r="O41" s="158"/>
      <c r="P41" s="156">
        <f>O41</f>
        <v>0</v>
      </c>
      <c r="Q41" s="156">
        <f>I41+N41+P41</f>
        <v>0</v>
      </c>
      <c r="R41" s="193">
        <f>IFERROR(Q41/$Q$105,)</f>
        <v>0</v>
      </c>
    </row>
    <row r="42" spans="1:18" s="135" customFormat="1" x14ac:dyDescent="0.25">
      <c r="A42" s="136"/>
      <c r="B42" s="130">
        <v>2022</v>
      </c>
      <c r="C42" s="137"/>
      <c r="D42" s="138"/>
      <c r="E42" s="138"/>
      <c r="F42" s="138"/>
      <c r="G42" s="138"/>
      <c r="H42" s="138"/>
      <c r="I42" s="139">
        <f t="shared" ref="I42:I43" si="149">SUM(C42:H42)</f>
        <v>0</v>
      </c>
      <c r="J42" s="137"/>
      <c r="K42" s="138"/>
      <c r="L42" s="138"/>
      <c r="M42" s="138"/>
      <c r="N42" s="139">
        <f t="shared" ref="N42:N43" si="150">SUM(J42:M42)</f>
        <v>0</v>
      </c>
      <c r="O42" s="140"/>
      <c r="P42" s="138">
        <f t="shared" ref="P42:P43" si="151">O42</f>
        <v>0</v>
      </c>
      <c r="Q42" s="138">
        <f t="shared" ref="Q42:Q43" si="152">I42+N42+P42</f>
        <v>0</v>
      </c>
      <c r="R42" s="191">
        <f>IFERROR(Q42/$Q$106,)</f>
        <v>0</v>
      </c>
    </row>
    <row r="43" spans="1:18" s="135" customFormat="1" x14ac:dyDescent="0.25">
      <c r="A43" s="136"/>
      <c r="B43" s="130">
        <v>2023</v>
      </c>
      <c r="C43" s="137"/>
      <c r="D43" s="138"/>
      <c r="E43" s="138"/>
      <c r="F43" s="138"/>
      <c r="G43" s="138"/>
      <c r="H43" s="138"/>
      <c r="I43" s="139">
        <f t="shared" si="149"/>
        <v>0</v>
      </c>
      <c r="J43" s="137"/>
      <c r="K43" s="138"/>
      <c r="L43" s="138"/>
      <c r="M43" s="138"/>
      <c r="N43" s="139">
        <f t="shared" si="150"/>
        <v>0</v>
      </c>
      <c r="O43" s="140"/>
      <c r="P43" s="138">
        <f t="shared" si="151"/>
        <v>0</v>
      </c>
      <c r="Q43" s="138">
        <f t="shared" si="152"/>
        <v>0</v>
      </c>
      <c r="R43" s="191">
        <f>IFERROR(Q43/$Q$107,)</f>
        <v>0</v>
      </c>
    </row>
    <row r="44" spans="1:18" s="135" customFormat="1" ht="12.75" thickBot="1" x14ac:dyDescent="0.3">
      <c r="A44" s="153"/>
      <c r="B44" s="146" t="s">
        <v>185</v>
      </c>
      <c r="C44" s="147">
        <f>IFERROR((C43-C42)/C42,)</f>
        <v>0</v>
      </c>
      <c r="D44" s="148">
        <f t="shared" ref="D44" si="153">IFERROR((D43-D42)/D42,)</f>
        <v>0</v>
      </c>
      <c r="E44" s="148">
        <f t="shared" ref="E44" si="154">IFERROR((E43-E42)/E42,)</f>
        <v>0</v>
      </c>
      <c r="F44" s="148">
        <f t="shared" ref="F44" si="155">IFERROR((F43-F42)/F42,)</f>
        <v>0</v>
      </c>
      <c r="G44" s="148">
        <f t="shared" ref="G44" si="156">IFERROR((G43-G42)/G42,)</f>
        <v>0</v>
      </c>
      <c r="H44" s="148">
        <f t="shared" ref="H44" si="157">IFERROR((H43-H42)/H42,)</f>
        <v>0</v>
      </c>
      <c r="I44" s="149">
        <f t="shared" ref="I44" si="158">IFERROR((I43-I42)/I42,)</f>
        <v>0</v>
      </c>
      <c r="J44" s="147">
        <f t="shared" ref="J44" si="159">IFERROR((J43-J42)/J42,)</f>
        <v>0</v>
      </c>
      <c r="K44" s="148">
        <f t="shared" ref="K44" si="160">IFERROR((K43-K42)/K42,)</f>
        <v>0</v>
      </c>
      <c r="L44" s="148">
        <f t="shared" ref="L44" si="161">IFERROR((L43-L42)/L42,)</f>
        <v>0</v>
      </c>
      <c r="M44" s="148">
        <f t="shared" ref="M44" si="162">IFERROR((M43-M42)/M42,)</f>
        <v>0</v>
      </c>
      <c r="N44" s="149">
        <f t="shared" ref="N44" si="163">IFERROR((N43-N42)/N42,)</f>
        <v>0</v>
      </c>
      <c r="O44" s="150">
        <f t="shared" ref="O44" si="164">IFERROR((O43-O42)/O42,)</f>
        <v>0</v>
      </c>
      <c r="P44" s="148">
        <f t="shared" ref="P44" si="165">IFERROR((P43-P42)/P42,)</f>
        <v>0</v>
      </c>
      <c r="Q44" s="148">
        <f t="shared" ref="Q44" si="166">IFERROR((Q43-Q42)/Q42,)</f>
        <v>0</v>
      </c>
      <c r="R44" s="182"/>
    </row>
    <row r="45" spans="1:18" s="135" customFormat="1" x14ac:dyDescent="0.25">
      <c r="A45" s="154" t="s">
        <v>97</v>
      </c>
      <c r="B45" s="152">
        <v>2021</v>
      </c>
      <c r="C45" s="155"/>
      <c r="D45" s="156"/>
      <c r="E45" s="156"/>
      <c r="F45" s="156"/>
      <c r="G45" s="156"/>
      <c r="H45" s="156"/>
      <c r="I45" s="157">
        <f>SUM(C45:H45)</f>
        <v>0</v>
      </c>
      <c r="J45" s="155"/>
      <c r="K45" s="156"/>
      <c r="L45" s="156"/>
      <c r="M45" s="156"/>
      <c r="N45" s="157">
        <f>SUM(J45:M45)</f>
        <v>0</v>
      </c>
      <c r="O45" s="158"/>
      <c r="P45" s="156">
        <f>O45</f>
        <v>0</v>
      </c>
      <c r="Q45" s="156">
        <f>I45+N45+P45</f>
        <v>0</v>
      </c>
      <c r="R45" s="193">
        <f>IFERROR(Q45/$Q$105,)</f>
        <v>0</v>
      </c>
    </row>
    <row r="46" spans="1:18" s="135" customFormat="1" x14ac:dyDescent="0.25">
      <c r="A46" s="136"/>
      <c r="B46" s="130">
        <v>2022</v>
      </c>
      <c r="C46" s="137"/>
      <c r="D46" s="138"/>
      <c r="E46" s="138"/>
      <c r="F46" s="138"/>
      <c r="G46" s="138"/>
      <c r="H46" s="138"/>
      <c r="I46" s="139">
        <f t="shared" ref="I46:I47" si="167">SUM(C46:H46)</f>
        <v>0</v>
      </c>
      <c r="J46" s="137"/>
      <c r="K46" s="138"/>
      <c r="L46" s="138"/>
      <c r="M46" s="138"/>
      <c r="N46" s="139">
        <f t="shared" ref="N46:N47" si="168">SUM(J46:M46)</f>
        <v>0</v>
      </c>
      <c r="O46" s="140"/>
      <c r="P46" s="138">
        <f t="shared" ref="P46:P47" si="169">O46</f>
        <v>0</v>
      </c>
      <c r="Q46" s="138">
        <f t="shared" ref="Q46:Q47" si="170">I46+N46+P46</f>
        <v>0</v>
      </c>
      <c r="R46" s="191">
        <f>IFERROR(Q46/$Q$106,)</f>
        <v>0</v>
      </c>
    </row>
    <row r="47" spans="1:18" s="135" customFormat="1" x14ac:dyDescent="0.25">
      <c r="A47" s="136"/>
      <c r="B47" s="130">
        <v>2023</v>
      </c>
      <c r="C47" s="137"/>
      <c r="D47" s="138"/>
      <c r="E47" s="138"/>
      <c r="F47" s="138"/>
      <c r="G47" s="138"/>
      <c r="H47" s="138"/>
      <c r="I47" s="139">
        <f t="shared" si="167"/>
        <v>0</v>
      </c>
      <c r="J47" s="137"/>
      <c r="K47" s="138"/>
      <c r="L47" s="138"/>
      <c r="M47" s="138"/>
      <c r="N47" s="139">
        <f t="shared" si="168"/>
        <v>0</v>
      </c>
      <c r="O47" s="140"/>
      <c r="P47" s="138">
        <f t="shared" si="169"/>
        <v>0</v>
      </c>
      <c r="Q47" s="138">
        <f t="shared" si="170"/>
        <v>0</v>
      </c>
      <c r="R47" s="191">
        <f>IFERROR(Q47/$Q$107,)</f>
        <v>0</v>
      </c>
    </row>
    <row r="48" spans="1:18" s="135" customFormat="1" ht="12.75" thickBot="1" x14ac:dyDescent="0.3">
      <c r="A48" s="153"/>
      <c r="B48" s="146" t="s">
        <v>185</v>
      </c>
      <c r="C48" s="147">
        <f>IFERROR((C47-C46)/C46,)</f>
        <v>0</v>
      </c>
      <c r="D48" s="148">
        <f t="shared" ref="D48" si="171">IFERROR((D47-D46)/D46,)</f>
        <v>0</v>
      </c>
      <c r="E48" s="148">
        <f t="shared" ref="E48" si="172">IFERROR((E47-E46)/E46,)</f>
        <v>0</v>
      </c>
      <c r="F48" s="148">
        <f t="shared" ref="F48" si="173">IFERROR((F47-F46)/F46,)</f>
        <v>0</v>
      </c>
      <c r="G48" s="148">
        <f t="shared" ref="G48" si="174">IFERROR((G47-G46)/G46,)</f>
        <v>0</v>
      </c>
      <c r="H48" s="148">
        <f t="shared" ref="H48" si="175">IFERROR((H47-H46)/H46,)</f>
        <v>0</v>
      </c>
      <c r="I48" s="149">
        <f t="shared" ref="I48" si="176">IFERROR((I47-I46)/I46,)</f>
        <v>0</v>
      </c>
      <c r="J48" s="147">
        <f t="shared" ref="J48" si="177">IFERROR((J47-J46)/J46,)</f>
        <v>0</v>
      </c>
      <c r="K48" s="148">
        <f t="shared" ref="K48" si="178">IFERROR((K47-K46)/K46,)</f>
        <v>0</v>
      </c>
      <c r="L48" s="148">
        <f t="shared" ref="L48" si="179">IFERROR((L47-L46)/L46,)</f>
        <v>0</v>
      </c>
      <c r="M48" s="148">
        <f t="shared" ref="M48" si="180">IFERROR((M47-M46)/M46,)</f>
        <v>0</v>
      </c>
      <c r="N48" s="149">
        <f t="shared" ref="N48" si="181">IFERROR((N47-N46)/N46,)</f>
        <v>0</v>
      </c>
      <c r="O48" s="150">
        <f t="shared" ref="O48" si="182">IFERROR((O47-O46)/O46,)</f>
        <v>0</v>
      </c>
      <c r="P48" s="148">
        <f t="shared" ref="P48" si="183">IFERROR((P47-P46)/P46,)</f>
        <v>0</v>
      </c>
      <c r="Q48" s="148">
        <f t="shared" ref="Q48" si="184">IFERROR((Q47-Q46)/Q46,)</f>
        <v>0</v>
      </c>
      <c r="R48" s="194"/>
    </row>
    <row r="49" spans="1:18" s="135" customFormat="1" x14ac:dyDescent="0.25">
      <c r="A49" s="154" t="s">
        <v>98</v>
      </c>
      <c r="B49" s="152">
        <v>2021</v>
      </c>
      <c r="C49" s="155"/>
      <c r="D49" s="156"/>
      <c r="E49" s="156"/>
      <c r="F49" s="156"/>
      <c r="G49" s="156"/>
      <c r="H49" s="156"/>
      <c r="I49" s="157">
        <f>SUM(C49:H49)</f>
        <v>0</v>
      </c>
      <c r="J49" s="155"/>
      <c r="K49" s="156"/>
      <c r="L49" s="156"/>
      <c r="M49" s="156"/>
      <c r="N49" s="157">
        <f>SUM(J49:M49)</f>
        <v>0</v>
      </c>
      <c r="O49" s="158"/>
      <c r="P49" s="156">
        <f>O49</f>
        <v>0</v>
      </c>
      <c r="Q49" s="156">
        <f>I49+N49+P49</f>
        <v>0</v>
      </c>
      <c r="R49" s="193">
        <f>IFERROR(Q49/$Q$105,)</f>
        <v>0</v>
      </c>
    </row>
    <row r="50" spans="1:18" s="135" customFormat="1" x14ac:dyDescent="0.25">
      <c r="A50" s="136"/>
      <c r="B50" s="130">
        <v>2022</v>
      </c>
      <c r="C50" s="137"/>
      <c r="D50" s="138"/>
      <c r="E50" s="138"/>
      <c r="F50" s="138"/>
      <c r="G50" s="138"/>
      <c r="H50" s="138"/>
      <c r="I50" s="139">
        <f t="shared" ref="I50:I51" si="185">SUM(C50:H50)</f>
        <v>0</v>
      </c>
      <c r="J50" s="137"/>
      <c r="K50" s="138"/>
      <c r="L50" s="138"/>
      <c r="M50" s="138"/>
      <c r="N50" s="139">
        <f t="shared" ref="N50:N51" si="186">SUM(J50:M50)</f>
        <v>0</v>
      </c>
      <c r="O50" s="140"/>
      <c r="P50" s="138">
        <f t="shared" ref="P50:P51" si="187">O50</f>
        <v>0</v>
      </c>
      <c r="Q50" s="138">
        <f t="shared" ref="Q50:Q51" si="188">I50+N50+P50</f>
        <v>0</v>
      </c>
      <c r="R50" s="191">
        <f>IFERROR(Q50/$Q$106,)</f>
        <v>0</v>
      </c>
    </row>
    <row r="51" spans="1:18" s="135" customFormat="1" x14ac:dyDescent="0.25">
      <c r="A51" s="136"/>
      <c r="B51" s="130">
        <v>2023</v>
      </c>
      <c r="C51" s="137"/>
      <c r="D51" s="138"/>
      <c r="E51" s="138"/>
      <c r="F51" s="138"/>
      <c r="G51" s="138"/>
      <c r="H51" s="138"/>
      <c r="I51" s="139">
        <f t="shared" si="185"/>
        <v>0</v>
      </c>
      <c r="J51" s="137"/>
      <c r="K51" s="138"/>
      <c r="L51" s="138"/>
      <c r="M51" s="138"/>
      <c r="N51" s="139">
        <f t="shared" si="186"/>
        <v>0</v>
      </c>
      <c r="O51" s="140"/>
      <c r="P51" s="138">
        <f t="shared" si="187"/>
        <v>0</v>
      </c>
      <c r="Q51" s="138">
        <f t="shared" si="188"/>
        <v>0</v>
      </c>
      <c r="R51" s="191">
        <f>IFERROR(Q51/$Q$107,)</f>
        <v>0</v>
      </c>
    </row>
    <row r="52" spans="1:18" s="135" customFormat="1" ht="12.75" thickBot="1" x14ac:dyDescent="0.3">
      <c r="A52" s="153"/>
      <c r="B52" s="146" t="s">
        <v>185</v>
      </c>
      <c r="C52" s="147">
        <f>IFERROR((C51-C50)/C50,)</f>
        <v>0</v>
      </c>
      <c r="D52" s="148">
        <f t="shared" ref="D52" si="189">IFERROR((D51-D50)/D50,)</f>
        <v>0</v>
      </c>
      <c r="E52" s="148">
        <f t="shared" ref="E52" si="190">IFERROR((E51-E50)/E50,)</f>
        <v>0</v>
      </c>
      <c r="F52" s="148">
        <f t="shared" ref="F52" si="191">IFERROR((F51-F50)/F50,)</f>
        <v>0</v>
      </c>
      <c r="G52" s="148">
        <f t="shared" ref="G52" si="192">IFERROR((G51-G50)/G50,)</f>
        <v>0</v>
      </c>
      <c r="H52" s="148">
        <f t="shared" ref="H52" si="193">IFERROR((H51-H50)/H50,)</f>
        <v>0</v>
      </c>
      <c r="I52" s="149">
        <f t="shared" ref="I52" si="194">IFERROR((I51-I50)/I50,)</f>
        <v>0</v>
      </c>
      <c r="J52" s="147">
        <f t="shared" ref="J52" si="195">IFERROR((J51-J50)/J50,)</f>
        <v>0</v>
      </c>
      <c r="K52" s="148">
        <f t="shared" ref="K52" si="196">IFERROR((K51-K50)/K50,)</f>
        <v>0</v>
      </c>
      <c r="L52" s="148">
        <f t="shared" ref="L52" si="197">IFERROR((L51-L50)/L50,)</f>
        <v>0</v>
      </c>
      <c r="M52" s="148">
        <f t="shared" ref="M52" si="198">IFERROR((M51-M50)/M50,)</f>
        <v>0</v>
      </c>
      <c r="N52" s="149">
        <f t="shared" ref="N52" si="199">IFERROR((N51-N50)/N50,)</f>
        <v>0</v>
      </c>
      <c r="O52" s="150">
        <f t="shared" ref="O52" si="200">IFERROR((O51-O50)/O50,)</f>
        <v>0</v>
      </c>
      <c r="P52" s="148">
        <f t="shared" ref="P52" si="201">IFERROR((P51-P50)/P50,)</f>
        <v>0</v>
      </c>
      <c r="Q52" s="148">
        <f t="shared" ref="Q52" si="202">IFERROR((Q51-Q50)/Q50,)</f>
        <v>0</v>
      </c>
      <c r="R52" s="182"/>
    </row>
    <row r="53" spans="1:18" s="135" customFormat="1" x14ac:dyDescent="0.25">
      <c r="A53" s="154" t="s">
        <v>99</v>
      </c>
      <c r="B53" s="152">
        <v>2021</v>
      </c>
      <c r="C53" s="155"/>
      <c r="D53" s="156"/>
      <c r="E53" s="156"/>
      <c r="F53" s="156"/>
      <c r="G53" s="156"/>
      <c r="H53" s="156"/>
      <c r="I53" s="157">
        <f>SUM(C53:H53)</f>
        <v>0</v>
      </c>
      <c r="J53" s="155"/>
      <c r="K53" s="156"/>
      <c r="L53" s="156"/>
      <c r="M53" s="156"/>
      <c r="N53" s="157">
        <f>SUM(J53:M53)</f>
        <v>0</v>
      </c>
      <c r="O53" s="158"/>
      <c r="P53" s="156">
        <f>O53</f>
        <v>0</v>
      </c>
      <c r="Q53" s="156">
        <f>I53+N53+P53</f>
        <v>0</v>
      </c>
      <c r="R53" s="193">
        <f>IFERROR(Q53/$Q$105,)</f>
        <v>0</v>
      </c>
    </row>
    <row r="54" spans="1:18" s="135" customFormat="1" x14ac:dyDescent="0.25">
      <c r="A54" s="136"/>
      <c r="B54" s="130">
        <v>2022</v>
      </c>
      <c r="C54" s="137"/>
      <c r="D54" s="138"/>
      <c r="E54" s="138"/>
      <c r="F54" s="138"/>
      <c r="G54" s="138"/>
      <c r="H54" s="138"/>
      <c r="I54" s="139">
        <f t="shared" ref="I54:I55" si="203">SUM(C54:H54)</f>
        <v>0</v>
      </c>
      <c r="J54" s="137"/>
      <c r="K54" s="138"/>
      <c r="L54" s="138"/>
      <c r="M54" s="138"/>
      <c r="N54" s="139">
        <f t="shared" ref="N54:N55" si="204">SUM(J54:M54)</f>
        <v>0</v>
      </c>
      <c r="O54" s="140"/>
      <c r="P54" s="138">
        <f t="shared" ref="P54:P55" si="205">O54</f>
        <v>0</v>
      </c>
      <c r="Q54" s="138">
        <f t="shared" ref="Q54:Q55" si="206">I54+N54+P54</f>
        <v>0</v>
      </c>
      <c r="R54" s="191">
        <f>IFERROR(Q54/$Q$106,)</f>
        <v>0</v>
      </c>
    </row>
    <row r="55" spans="1:18" s="135" customFormat="1" x14ac:dyDescent="0.25">
      <c r="A55" s="136"/>
      <c r="B55" s="130">
        <v>2023</v>
      </c>
      <c r="C55" s="137"/>
      <c r="D55" s="138"/>
      <c r="E55" s="138"/>
      <c r="F55" s="138"/>
      <c r="G55" s="138"/>
      <c r="H55" s="138"/>
      <c r="I55" s="139">
        <f t="shared" si="203"/>
        <v>0</v>
      </c>
      <c r="J55" s="137"/>
      <c r="K55" s="138"/>
      <c r="L55" s="138"/>
      <c r="M55" s="138"/>
      <c r="N55" s="139">
        <f t="shared" si="204"/>
        <v>0</v>
      </c>
      <c r="O55" s="140"/>
      <c r="P55" s="138">
        <f t="shared" si="205"/>
        <v>0</v>
      </c>
      <c r="Q55" s="138">
        <f t="shared" si="206"/>
        <v>0</v>
      </c>
      <c r="R55" s="191">
        <f>IFERROR(Q55/$Q$107,)</f>
        <v>0</v>
      </c>
    </row>
    <row r="56" spans="1:18" s="135" customFormat="1" ht="12.75" thickBot="1" x14ac:dyDescent="0.3">
      <c r="A56" s="153"/>
      <c r="B56" s="146" t="s">
        <v>185</v>
      </c>
      <c r="C56" s="147">
        <f>IFERROR((C55-C54)/C54,)</f>
        <v>0</v>
      </c>
      <c r="D56" s="148">
        <f t="shared" ref="D56" si="207">IFERROR((D55-D54)/D54,)</f>
        <v>0</v>
      </c>
      <c r="E56" s="148">
        <f t="shared" ref="E56" si="208">IFERROR((E55-E54)/E54,)</f>
        <v>0</v>
      </c>
      <c r="F56" s="148">
        <f t="shared" ref="F56" si="209">IFERROR((F55-F54)/F54,)</f>
        <v>0</v>
      </c>
      <c r="G56" s="148">
        <f t="shared" ref="G56" si="210">IFERROR((G55-G54)/G54,)</f>
        <v>0</v>
      </c>
      <c r="H56" s="148">
        <f t="shared" ref="H56" si="211">IFERROR((H55-H54)/H54,)</f>
        <v>0</v>
      </c>
      <c r="I56" s="149">
        <f t="shared" ref="I56" si="212">IFERROR((I55-I54)/I54,)</f>
        <v>0</v>
      </c>
      <c r="J56" s="147">
        <f t="shared" ref="J56" si="213">IFERROR((J55-J54)/J54,)</f>
        <v>0</v>
      </c>
      <c r="K56" s="148">
        <f t="shared" ref="K56" si="214">IFERROR((K55-K54)/K54,)</f>
        <v>0</v>
      </c>
      <c r="L56" s="148">
        <f t="shared" ref="L56" si="215">IFERROR((L55-L54)/L54,)</f>
        <v>0</v>
      </c>
      <c r="M56" s="148">
        <f t="shared" ref="M56" si="216">IFERROR((M55-M54)/M54,)</f>
        <v>0</v>
      </c>
      <c r="N56" s="149">
        <f t="shared" ref="N56" si="217">IFERROR((N55-N54)/N54,)</f>
        <v>0</v>
      </c>
      <c r="O56" s="150">
        <f t="shared" ref="O56" si="218">IFERROR((O55-O54)/O54,)</f>
        <v>0</v>
      </c>
      <c r="P56" s="148">
        <f t="shared" ref="P56" si="219">IFERROR((P55-P54)/P54,)</f>
        <v>0</v>
      </c>
      <c r="Q56" s="148">
        <f t="shared" ref="Q56" si="220">IFERROR((Q55-Q54)/Q54,)</f>
        <v>0</v>
      </c>
      <c r="R56" s="182"/>
    </row>
    <row r="57" spans="1:18" s="135" customFormat="1" x14ac:dyDescent="0.25">
      <c r="A57" s="154" t="s">
        <v>100</v>
      </c>
      <c r="B57" s="152">
        <v>2021</v>
      </c>
      <c r="C57" s="155"/>
      <c r="D57" s="156"/>
      <c r="E57" s="156"/>
      <c r="F57" s="156"/>
      <c r="G57" s="156"/>
      <c r="H57" s="156"/>
      <c r="I57" s="157">
        <f>SUM(C57:H57)</f>
        <v>0</v>
      </c>
      <c r="J57" s="155"/>
      <c r="K57" s="156"/>
      <c r="L57" s="156"/>
      <c r="M57" s="156"/>
      <c r="N57" s="157">
        <f>SUM(J57:M57)</f>
        <v>0</v>
      </c>
      <c r="O57" s="158"/>
      <c r="P57" s="156">
        <f>O57</f>
        <v>0</v>
      </c>
      <c r="Q57" s="156">
        <f>I57+N57+P57</f>
        <v>0</v>
      </c>
      <c r="R57" s="193">
        <f>IFERROR(Q57/$Q$105,)</f>
        <v>0</v>
      </c>
    </row>
    <row r="58" spans="1:18" s="135" customFormat="1" x14ac:dyDescent="0.25">
      <c r="A58" s="136"/>
      <c r="B58" s="130">
        <v>2022</v>
      </c>
      <c r="C58" s="137"/>
      <c r="D58" s="138"/>
      <c r="E58" s="138"/>
      <c r="F58" s="138"/>
      <c r="G58" s="138"/>
      <c r="H58" s="138"/>
      <c r="I58" s="139">
        <f t="shared" ref="I58:I59" si="221">SUM(C58:H58)</f>
        <v>0</v>
      </c>
      <c r="J58" s="137"/>
      <c r="K58" s="138"/>
      <c r="L58" s="138"/>
      <c r="M58" s="138"/>
      <c r="N58" s="139">
        <f t="shared" ref="N58:N59" si="222">SUM(J58:M58)</f>
        <v>0</v>
      </c>
      <c r="O58" s="140"/>
      <c r="P58" s="138">
        <f t="shared" ref="P58:P59" si="223">O58</f>
        <v>0</v>
      </c>
      <c r="Q58" s="138">
        <f t="shared" ref="Q58:Q59" si="224">I58+N58+P58</f>
        <v>0</v>
      </c>
      <c r="R58" s="191">
        <f>IFERROR(Q58/$Q$106,)</f>
        <v>0</v>
      </c>
    </row>
    <row r="59" spans="1:18" s="135" customFormat="1" x14ac:dyDescent="0.25">
      <c r="A59" s="136"/>
      <c r="B59" s="130">
        <v>2023</v>
      </c>
      <c r="C59" s="137"/>
      <c r="D59" s="138"/>
      <c r="E59" s="138"/>
      <c r="F59" s="138"/>
      <c r="G59" s="138"/>
      <c r="H59" s="138"/>
      <c r="I59" s="139">
        <f t="shared" si="221"/>
        <v>0</v>
      </c>
      <c r="J59" s="137"/>
      <c r="K59" s="138"/>
      <c r="L59" s="138"/>
      <c r="M59" s="138"/>
      <c r="N59" s="139">
        <f t="shared" si="222"/>
        <v>0</v>
      </c>
      <c r="O59" s="140"/>
      <c r="P59" s="138">
        <f t="shared" si="223"/>
        <v>0</v>
      </c>
      <c r="Q59" s="138">
        <f t="shared" si="224"/>
        <v>0</v>
      </c>
      <c r="R59" s="191">
        <f>IFERROR(Q59/$Q$107,)</f>
        <v>0</v>
      </c>
    </row>
    <row r="60" spans="1:18" s="135" customFormat="1" ht="12.75" thickBot="1" x14ac:dyDescent="0.3">
      <c r="A60" s="153"/>
      <c r="B60" s="146" t="s">
        <v>185</v>
      </c>
      <c r="C60" s="147">
        <f>IFERROR((C59-C58)/C58,)</f>
        <v>0</v>
      </c>
      <c r="D60" s="148">
        <f t="shared" ref="D60" si="225">IFERROR((D59-D58)/D58,)</f>
        <v>0</v>
      </c>
      <c r="E60" s="148">
        <f t="shared" ref="E60" si="226">IFERROR((E59-E58)/E58,)</f>
        <v>0</v>
      </c>
      <c r="F60" s="148">
        <f t="shared" ref="F60" si="227">IFERROR((F59-F58)/F58,)</f>
        <v>0</v>
      </c>
      <c r="G60" s="148">
        <f t="shared" ref="G60" si="228">IFERROR((G59-G58)/G58,)</f>
        <v>0</v>
      </c>
      <c r="H60" s="148">
        <f t="shared" ref="H60" si="229">IFERROR((H59-H58)/H58,)</f>
        <v>0</v>
      </c>
      <c r="I60" s="149">
        <f t="shared" ref="I60" si="230">IFERROR((I59-I58)/I58,)</f>
        <v>0</v>
      </c>
      <c r="J60" s="147">
        <f t="shared" ref="J60" si="231">IFERROR((J59-J58)/J58,)</f>
        <v>0</v>
      </c>
      <c r="K60" s="148">
        <f t="shared" ref="K60" si="232">IFERROR((K59-K58)/K58,)</f>
        <v>0</v>
      </c>
      <c r="L60" s="148">
        <f t="shared" ref="L60" si="233">IFERROR((L59-L58)/L58,)</f>
        <v>0</v>
      </c>
      <c r="M60" s="148">
        <f t="shared" ref="M60" si="234">IFERROR((M59-M58)/M58,)</f>
        <v>0</v>
      </c>
      <c r="N60" s="149">
        <f t="shared" ref="N60" si="235">IFERROR((N59-N58)/N58,)</f>
        <v>0</v>
      </c>
      <c r="O60" s="150">
        <f t="shared" ref="O60" si="236">IFERROR((O59-O58)/O58,)</f>
        <v>0</v>
      </c>
      <c r="P60" s="148">
        <f t="shared" ref="P60" si="237">IFERROR((P59-P58)/P58,)</f>
        <v>0</v>
      </c>
      <c r="Q60" s="148">
        <f t="shared" ref="Q60" si="238">IFERROR((Q59-Q58)/Q58,)</f>
        <v>0</v>
      </c>
      <c r="R60" s="182"/>
    </row>
    <row r="61" spans="1:18" s="135" customFormat="1" x14ac:dyDescent="0.25">
      <c r="A61" s="154" t="s">
        <v>101</v>
      </c>
      <c r="B61" s="152">
        <v>2021</v>
      </c>
      <c r="C61" s="155"/>
      <c r="D61" s="156"/>
      <c r="E61" s="156"/>
      <c r="F61" s="156"/>
      <c r="G61" s="156"/>
      <c r="H61" s="156"/>
      <c r="I61" s="157">
        <f>SUM(C61:H61)</f>
        <v>0</v>
      </c>
      <c r="J61" s="155"/>
      <c r="K61" s="156"/>
      <c r="L61" s="156"/>
      <c r="M61" s="156"/>
      <c r="N61" s="157">
        <f>SUM(J61:M61)</f>
        <v>0</v>
      </c>
      <c r="O61" s="158"/>
      <c r="P61" s="156">
        <f>O61</f>
        <v>0</v>
      </c>
      <c r="Q61" s="156">
        <f>I61+N61+P61</f>
        <v>0</v>
      </c>
      <c r="R61" s="193">
        <f>IFERROR(Q61/$Q$105,)</f>
        <v>0</v>
      </c>
    </row>
    <row r="62" spans="1:18" s="135" customFormat="1" x14ac:dyDescent="0.25">
      <c r="A62" s="136"/>
      <c r="B62" s="130">
        <v>2022</v>
      </c>
      <c r="C62" s="137"/>
      <c r="D62" s="138"/>
      <c r="E62" s="138"/>
      <c r="F62" s="138"/>
      <c r="G62" s="138"/>
      <c r="H62" s="138"/>
      <c r="I62" s="139">
        <f t="shared" ref="I62:I63" si="239">SUM(C62:H62)</f>
        <v>0</v>
      </c>
      <c r="J62" s="137"/>
      <c r="K62" s="138"/>
      <c r="L62" s="138"/>
      <c r="M62" s="138"/>
      <c r="N62" s="139">
        <f t="shared" ref="N62:N63" si="240">SUM(J62:M62)</f>
        <v>0</v>
      </c>
      <c r="O62" s="140"/>
      <c r="P62" s="138">
        <f t="shared" ref="P62:P63" si="241">O62</f>
        <v>0</v>
      </c>
      <c r="Q62" s="138">
        <f t="shared" ref="Q62:Q63" si="242">I62+N62+P62</f>
        <v>0</v>
      </c>
      <c r="R62" s="191">
        <f>IFERROR(Q62/$Q$106,)</f>
        <v>0</v>
      </c>
    </row>
    <row r="63" spans="1:18" s="135" customFormat="1" x14ac:dyDescent="0.25">
      <c r="A63" s="136"/>
      <c r="B63" s="130">
        <v>2023</v>
      </c>
      <c r="C63" s="137"/>
      <c r="D63" s="138"/>
      <c r="E63" s="138"/>
      <c r="F63" s="138"/>
      <c r="G63" s="138"/>
      <c r="H63" s="138"/>
      <c r="I63" s="139">
        <f t="shared" si="239"/>
        <v>0</v>
      </c>
      <c r="J63" s="137"/>
      <c r="K63" s="138"/>
      <c r="L63" s="138"/>
      <c r="M63" s="138"/>
      <c r="N63" s="139">
        <f t="shared" si="240"/>
        <v>0</v>
      </c>
      <c r="O63" s="140"/>
      <c r="P63" s="138">
        <f t="shared" si="241"/>
        <v>0</v>
      </c>
      <c r="Q63" s="138">
        <f t="shared" si="242"/>
        <v>0</v>
      </c>
      <c r="R63" s="191">
        <f>IFERROR(Q63/$Q$107,)</f>
        <v>0</v>
      </c>
    </row>
    <row r="64" spans="1:18" s="135" customFormat="1" ht="12.75" thickBot="1" x14ac:dyDescent="0.3">
      <c r="A64" s="153"/>
      <c r="B64" s="146" t="s">
        <v>185</v>
      </c>
      <c r="C64" s="147">
        <f>IFERROR((C63-C62)/C62,)</f>
        <v>0</v>
      </c>
      <c r="D64" s="148">
        <f t="shared" ref="D64" si="243">IFERROR((D63-D62)/D62,)</f>
        <v>0</v>
      </c>
      <c r="E64" s="148">
        <f t="shared" ref="E64" si="244">IFERROR((E63-E62)/E62,)</f>
        <v>0</v>
      </c>
      <c r="F64" s="148">
        <f t="shared" ref="F64" si="245">IFERROR((F63-F62)/F62,)</f>
        <v>0</v>
      </c>
      <c r="G64" s="148">
        <f t="shared" ref="G64" si="246">IFERROR((G63-G62)/G62,)</f>
        <v>0</v>
      </c>
      <c r="H64" s="148">
        <f t="shared" ref="H64" si="247">IFERROR((H63-H62)/H62,)</f>
        <v>0</v>
      </c>
      <c r="I64" s="149">
        <f t="shared" ref="I64" si="248">IFERROR((I63-I62)/I62,)</f>
        <v>0</v>
      </c>
      <c r="J64" s="147">
        <f t="shared" ref="J64" si="249">IFERROR((J63-J62)/J62,)</f>
        <v>0</v>
      </c>
      <c r="K64" s="148">
        <f t="shared" ref="K64" si="250">IFERROR((K63-K62)/K62,)</f>
        <v>0</v>
      </c>
      <c r="L64" s="148">
        <f t="shared" ref="L64" si="251">IFERROR((L63-L62)/L62,)</f>
        <v>0</v>
      </c>
      <c r="M64" s="148">
        <f t="shared" ref="M64" si="252">IFERROR((M63-M62)/M62,)</f>
        <v>0</v>
      </c>
      <c r="N64" s="149">
        <f t="shared" ref="N64" si="253">IFERROR((N63-N62)/N62,)</f>
        <v>0</v>
      </c>
      <c r="O64" s="150">
        <f t="shared" ref="O64" si="254">IFERROR((O63-O62)/O62,)</f>
        <v>0</v>
      </c>
      <c r="P64" s="148">
        <f t="shared" ref="P64" si="255">IFERROR((P63-P62)/P62,)</f>
        <v>0</v>
      </c>
      <c r="Q64" s="148">
        <f t="shared" ref="Q64" si="256">IFERROR((Q63-Q62)/Q62,)</f>
        <v>0</v>
      </c>
      <c r="R64" s="182"/>
    </row>
    <row r="65" spans="1:18" s="135" customFormat="1" x14ac:dyDescent="0.25">
      <c r="A65" s="154" t="s">
        <v>102</v>
      </c>
      <c r="B65" s="152">
        <v>2021</v>
      </c>
      <c r="C65" s="155"/>
      <c r="D65" s="156"/>
      <c r="E65" s="156"/>
      <c r="F65" s="156"/>
      <c r="G65" s="156"/>
      <c r="H65" s="156"/>
      <c r="I65" s="157">
        <f>SUM(C65:H65)</f>
        <v>0</v>
      </c>
      <c r="J65" s="155"/>
      <c r="K65" s="156"/>
      <c r="L65" s="156"/>
      <c r="M65" s="156"/>
      <c r="N65" s="157">
        <f>SUM(J65:M65)</f>
        <v>0</v>
      </c>
      <c r="O65" s="158"/>
      <c r="P65" s="156">
        <f>O65</f>
        <v>0</v>
      </c>
      <c r="Q65" s="156">
        <f>I65+N65+P65</f>
        <v>0</v>
      </c>
      <c r="R65" s="193">
        <f>IFERROR(Q65/$Q$105,)</f>
        <v>0</v>
      </c>
    </row>
    <row r="66" spans="1:18" s="135" customFormat="1" x14ac:dyDescent="0.25">
      <c r="A66" s="136"/>
      <c r="B66" s="130">
        <v>2022</v>
      </c>
      <c r="C66" s="137"/>
      <c r="D66" s="138"/>
      <c r="E66" s="138"/>
      <c r="F66" s="138"/>
      <c r="G66" s="138"/>
      <c r="H66" s="138"/>
      <c r="I66" s="139">
        <f t="shared" ref="I66:I67" si="257">SUM(C66:H66)</f>
        <v>0</v>
      </c>
      <c r="J66" s="137"/>
      <c r="K66" s="138"/>
      <c r="L66" s="138"/>
      <c r="M66" s="138"/>
      <c r="N66" s="139">
        <f t="shared" ref="N66:N67" si="258">SUM(J66:M66)</f>
        <v>0</v>
      </c>
      <c r="O66" s="140"/>
      <c r="P66" s="138">
        <f t="shared" ref="P66:P67" si="259">O66</f>
        <v>0</v>
      </c>
      <c r="Q66" s="138">
        <f t="shared" ref="Q66:Q67" si="260">I66+N66+P66</f>
        <v>0</v>
      </c>
      <c r="R66" s="191">
        <f>IFERROR(Q66/$Q$106,)</f>
        <v>0</v>
      </c>
    </row>
    <row r="67" spans="1:18" s="135" customFormat="1" x14ac:dyDescent="0.25">
      <c r="A67" s="136"/>
      <c r="B67" s="130">
        <v>2023</v>
      </c>
      <c r="C67" s="137"/>
      <c r="D67" s="138"/>
      <c r="E67" s="138"/>
      <c r="F67" s="138"/>
      <c r="G67" s="138"/>
      <c r="H67" s="138"/>
      <c r="I67" s="139">
        <f t="shared" si="257"/>
        <v>0</v>
      </c>
      <c r="J67" s="137"/>
      <c r="K67" s="138"/>
      <c r="L67" s="138"/>
      <c r="M67" s="138"/>
      <c r="N67" s="139">
        <f t="shared" si="258"/>
        <v>0</v>
      </c>
      <c r="O67" s="140"/>
      <c r="P67" s="138">
        <f t="shared" si="259"/>
        <v>0</v>
      </c>
      <c r="Q67" s="138">
        <f t="shared" si="260"/>
        <v>0</v>
      </c>
      <c r="R67" s="191">
        <f>IFERROR(Q67/$Q$107,)</f>
        <v>0</v>
      </c>
    </row>
    <row r="68" spans="1:18" s="135" customFormat="1" ht="12.75" thickBot="1" x14ac:dyDescent="0.3">
      <c r="A68" s="153"/>
      <c r="B68" s="146" t="s">
        <v>185</v>
      </c>
      <c r="C68" s="147">
        <f>IFERROR((C67-C66)/C66,)</f>
        <v>0</v>
      </c>
      <c r="D68" s="148">
        <f t="shared" ref="D68" si="261">IFERROR((D67-D66)/D66,)</f>
        <v>0</v>
      </c>
      <c r="E68" s="148">
        <f t="shared" ref="E68" si="262">IFERROR((E67-E66)/E66,)</f>
        <v>0</v>
      </c>
      <c r="F68" s="148">
        <f t="shared" ref="F68" si="263">IFERROR((F67-F66)/F66,)</f>
        <v>0</v>
      </c>
      <c r="G68" s="148">
        <f t="shared" ref="G68" si="264">IFERROR((G67-G66)/G66,)</f>
        <v>0</v>
      </c>
      <c r="H68" s="148">
        <f t="shared" ref="H68" si="265">IFERROR((H67-H66)/H66,)</f>
        <v>0</v>
      </c>
      <c r="I68" s="149">
        <f t="shared" ref="I68" si="266">IFERROR((I67-I66)/I66,)</f>
        <v>0</v>
      </c>
      <c r="J68" s="147">
        <f t="shared" ref="J68" si="267">IFERROR((J67-J66)/J66,)</f>
        <v>0</v>
      </c>
      <c r="K68" s="148">
        <f t="shared" ref="K68" si="268">IFERROR((K67-K66)/K66,)</f>
        <v>0</v>
      </c>
      <c r="L68" s="148">
        <f t="shared" ref="L68" si="269">IFERROR((L67-L66)/L66,)</f>
        <v>0</v>
      </c>
      <c r="M68" s="148">
        <f t="shared" ref="M68" si="270">IFERROR((M67-M66)/M66,)</f>
        <v>0</v>
      </c>
      <c r="N68" s="149">
        <f t="shared" ref="N68" si="271">IFERROR((N67-N66)/N66,)</f>
        <v>0</v>
      </c>
      <c r="O68" s="150">
        <f t="shared" ref="O68" si="272">IFERROR((O67-O66)/O66,)</f>
        <v>0</v>
      </c>
      <c r="P68" s="148">
        <f t="shared" ref="P68" si="273">IFERROR((P67-P66)/P66,)</f>
        <v>0</v>
      </c>
      <c r="Q68" s="148">
        <f t="shared" ref="Q68" si="274">IFERROR((Q67-Q66)/Q66,)</f>
        <v>0</v>
      </c>
      <c r="R68" s="182"/>
    </row>
    <row r="69" spans="1:18" s="135" customFormat="1" x14ac:dyDescent="0.25">
      <c r="A69" s="154" t="s">
        <v>103</v>
      </c>
      <c r="B69" s="152">
        <v>2021</v>
      </c>
      <c r="C69" s="155"/>
      <c r="D69" s="156"/>
      <c r="E69" s="156"/>
      <c r="F69" s="156"/>
      <c r="G69" s="156"/>
      <c r="H69" s="156"/>
      <c r="I69" s="157">
        <f>SUM(C69:H69)</f>
        <v>0</v>
      </c>
      <c r="J69" s="155"/>
      <c r="K69" s="156"/>
      <c r="L69" s="156"/>
      <c r="M69" s="156"/>
      <c r="N69" s="157">
        <f>SUM(J69:M69)</f>
        <v>0</v>
      </c>
      <c r="O69" s="158"/>
      <c r="P69" s="156">
        <f>O69</f>
        <v>0</v>
      </c>
      <c r="Q69" s="156">
        <f>I69+N69+P69</f>
        <v>0</v>
      </c>
      <c r="R69" s="193">
        <f>IFERROR(Q69/$Q$105,)</f>
        <v>0</v>
      </c>
    </row>
    <row r="70" spans="1:18" s="135" customFormat="1" x14ac:dyDescent="0.25">
      <c r="A70" s="136"/>
      <c r="B70" s="130">
        <v>2022</v>
      </c>
      <c r="C70" s="137"/>
      <c r="D70" s="138"/>
      <c r="E70" s="138"/>
      <c r="F70" s="138"/>
      <c r="G70" s="138"/>
      <c r="H70" s="138"/>
      <c r="I70" s="139">
        <f t="shared" ref="I70:I71" si="275">SUM(C70:H70)</f>
        <v>0</v>
      </c>
      <c r="J70" s="137"/>
      <c r="K70" s="138"/>
      <c r="L70" s="138"/>
      <c r="M70" s="138"/>
      <c r="N70" s="139">
        <f t="shared" ref="N70:N71" si="276">SUM(J70:M70)</f>
        <v>0</v>
      </c>
      <c r="O70" s="140"/>
      <c r="P70" s="138">
        <f t="shared" ref="P70:P71" si="277">O70</f>
        <v>0</v>
      </c>
      <c r="Q70" s="138">
        <f t="shared" ref="Q70:Q71" si="278">I70+N70+P70</f>
        <v>0</v>
      </c>
      <c r="R70" s="191">
        <f>IFERROR(Q70/$Q$106,)</f>
        <v>0</v>
      </c>
    </row>
    <row r="71" spans="1:18" s="135" customFormat="1" x14ac:dyDescent="0.25">
      <c r="A71" s="136"/>
      <c r="B71" s="130">
        <v>2023</v>
      </c>
      <c r="C71" s="137"/>
      <c r="D71" s="138"/>
      <c r="E71" s="138"/>
      <c r="F71" s="138"/>
      <c r="G71" s="138"/>
      <c r="H71" s="138"/>
      <c r="I71" s="139">
        <f t="shared" si="275"/>
        <v>0</v>
      </c>
      <c r="J71" s="137"/>
      <c r="K71" s="138"/>
      <c r="L71" s="138"/>
      <c r="M71" s="138"/>
      <c r="N71" s="139">
        <f t="shared" si="276"/>
        <v>0</v>
      </c>
      <c r="O71" s="140"/>
      <c r="P71" s="138">
        <f t="shared" si="277"/>
        <v>0</v>
      </c>
      <c r="Q71" s="138">
        <f t="shared" si="278"/>
        <v>0</v>
      </c>
      <c r="R71" s="191">
        <f>IFERROR(Q71/$Q$107,)</f>
        <v>0</v>
      </c>
    </row>
    <row r="72" spans="1:18" s="135" customFormat="1" ht="12.75" thickBot="1" x14ac:dyDescent="0.3">
      <c r="A72" s="153"/>
      <c r="B72" s="146" t="s">
        <v>185</v>
      </c>
      <c r="C72" s="147">
        <f>IFERROR((C71-C70)/C70,)</f>
        <v>0</v>
      </c>
      <c r="D72" s="148">
        <f t="shared" ref="D72" si="279">IFERROR((D71-D70)/D70,)</f>
        <v>0</v>
      </c>
      <c r="E72" s="148">
        <f t="shared" ref="E72" si="280">IFERROR((E71-E70)/E70,)</f>
        <v>0</v>
      </c>
      <c r="F72" s="148">
        <f t="shared" ref="F72" si="281">IFERROR((F71-F70)/F70,)</f>
        <v>0</v>
      </c>
      <c r="G72" s="148">
        <f t="shared" ref="G72" si="282">IFERROR((G71-G70)/G70,)</f>
        <v>0</v>
      </c>
      <c r="H72" s="148">
        <f t="shared" ref="H72" si="283">IFERROR((H71-H70)/H70,)</f>
        <v>0</v>
      </c>
      <c r="I72" s="149">
        <f t="shared" ref="I72" si="284">IFERROR((I71-I70)/I70,)</f>
        <v>0</v>
      </c>
      <c r="J72" s="147">
        <f t="shared" ref="J72" si="285">IFERROR((J71-J70)/J70,)</f>
        <v>0</v>
      </c>
      <c r="K72" s="148">
        <f t="shared" ref="K72" si="286">IFERROR((K71-K70)/K70,)</f>
        <v>0</v>
      </c>
      <c r="L72" s="148">
        <f t="shared" ref="L72" si="287">IFERROR((L71-L70)/L70,)</f>
        <v>0</v>
      </c>
      <c r="M72" s="148">
        <f t="shared" ref="M72" si="288">IFERROR((M71-M70)/M70,)</f>
        <v>0</v>
      </c>
      <c r="N72" s="149">
        <f t="shared" ref="N72" si="289">IFERROR((N71-N70)/N70,)</f>
        <v>0</v>
      </c>
      <c r="O72" s="150">
        <f t="shared" ref="O72" si="290">IFERROR((O71-O70)/O70,)</f>
        <v>0</v>
      </c>
      <c r="P72" s="148">
        <f t="shared" ref="P72" si="291">IFERROR((P71-P70)/P70,)</f>
        <v>0</v>
      </c>
      <c r="Q72" s="148">
        <f t="shared" ref="Q72" si="292">IFERROR((Q71-Q70)/Q70,)</f>
        <v>0</v>
      </c>
      <c r="R72" s="182"/>
    </row>
    <row r="73" spans="1:18" s="135" customFormat="1" x14ac:dyDescent="0.25">
      <c r="A73" s="154" t="s">
        <v>104</v>
      </c>
      <c r="B73" s="152">
        <v>2021</v>
      </c>
      <c r="C73" s="155"/>
      <c r="D73" s="156"/>
      <c r="E73" s="156"/>
      <c r="F73" s="156"/>
      <c r="G73" s="156"/>
      <c r="H73" s="156"/>
      <c r="I73" s="157">
        <f>SUM(C73:H73)</f>
        <v>0</v>
      </c>
      <c r="J73" s="155"/>
      <c r="K73" s="156"/>
      <c r="L73" s="156"/>
      <c r="M73" s="156"/>
      <c r="N73" s="157">
        <f>SUM(J73:M73)</f>
        <v>0</v>
      </c>
      <c r="O73" s="158"/>
      <c r="P73" s="156">
        <f>O73</f>
        <v>0</v>
      </c>
      <c r="Q73" s="156">
        <f>I73+N73+P73</f>
        <v>0</v>
      </c>
      <c r="R73" s="193">
        <f>IFERROR(Q73/$Q$105,)</f>
        <v>0</v>
      </c>
    </row>
    <row r="74" spans="1:18" s="135" customFormat="1" x14ac:dyDescent="0.25">
      <c r="A74" s="136"/>
      <c r="B74" s="130">
        <v>2022</v>
      </c>
      <c r="C74" s="137"/>
      <c r="D74" s="138"/>
      <c r="E74" s="138"/>
      <c r="F74" s="138"/>
      <c r="G74" s="138"/>
      <c r="H74" s="138"/>
      <c r="I74" s="139">
        <f t="shared" ref="I74:I75" si="293">SUM(C74:H74)</f>
        <v>0</v>
      </c>
      <c r="J74" s="137"/>
      <c r="K74" s="138"/>
      <c r="L74" s="138"/>
      <c r="M74" s="138"/>
      <c r="N74" s="139">
        <f t="shared" ref="N74:N75" si="294">SUM(J74:M74)</f>
        <v>0</v>
      </c>
      <c r="O74" s="140"/>
      <c r="P74" s="138">
        <f t="shared" ref="P74:P75" si="295">O74</f>
        <v>0</v>
      </c>
      <c r="Q74" s="138">
        <f t="shared" ref="Q74:Q75" si="296">I74+N74+P74</f>
        <v>0</v>
      </c>
      <c r="R74" s="191">
        <f>IFERROR(Q74/$Q$106,)</f>
        <v>0</v>
      </c>
    </row>
    <row r="75" spans="1:18" s="135" customFormat="1" x14ac:dyDescent="0.25">
      <c r="A75" s="136"/>
      <c r="B75" s="130">
        <v>2023</v>
      </c>
      <c r="C75" s="137"/>
      <c r="D75" s="138"/>
      <c r="E75" s="138"/>
      <c r="F75" s="138"/>
      <c r="G75" s="138"/>
      <c r="H75" s="138"/>
      <c r="I75" s="139">
        <f t="shared" si="293"/>
        <v>0</v>
      </c>
      <c r="J75" s="137"/>
      <c r="K75" s="138"/>
      <c r="L75" s="138"/>
      <c r="M75" s="138"/>
      <c r="N75" s="139">
        <f t="shared" si="294"/>
        <v>0</v>
      </c>
      <c r="O75" s="140"/>
      <c r="P75" s="138">
        <f t="shared" si="295"/>
        <v>0</v>
      </c>
      <c r="Q75" s="138">
        <f t="shared" si="296"/>
        <v>0</v>
      </c>
      <c r="R75" s="191">
        <f>IFERROR(Q75/$Q$107,)</f>
        <v>0</v>
      </c>
    </row>
    <row r="76" spans="1:18" s="135" customFormat="1" ht="12.75" thickBot="1" x14ac:dyDescent="0.3">
      <c r="A76" s="153"/>
      <c r="B76" s="146" t="s">
        <v>185</v>
      </c>
      <c r="C76" s="147">
        <f>IFERROR((C75-C74)/C74,)</f>
        <v>0</v>
      </c>
      <c r="D76" s="148">
        <f t="shared" ref="D76" si="297">IFERROR((D75-D74)/D74,)</f>
        <v>0</v>
      </c>
      <c r="E76" s="148">
        <f t="shared" ref="E76" si="298">IFERROR((E75-E74)/E74,)</f>
        <v>0</v>
      </c>
      <c r="F76" s="148">
        <f t="shared" ref="F76" si="299">IFERROR((F75-F74)/F74,)</f>
        <v>0</v>
      </c>
      <c r="G76" s="148">
        <f t="shared" ref="G76" si="300">IFERROR((G75-G74)/G74,)</f>
        <v>0</v>
      </c>
      <c r="H76" s="148">
        <f t="shared" ref="H76" si="301">IFERROR((H75-H74)/H74,)</f>
        <v>0</v>
      </c>
      <c r="I76" s="149">
        <f t="shared" ref="I76" si="302">IFERROR((I75-I74)/I74,)</f>
        <v>0</v>
      </c>
      <c r="J76" s="147">
        <f t="shared" ref="J76" si="303">IFERROR((J75-J74)/J74,)</f>
        <v>0</v>
      </c>
      <c r="K76" s="148">
        <f t="shared" ref="K76" si="304">IFERROR((K75-K74)/K74,)</f>
        <v>0</v>
      </c>
      <c r="L76" s="148">
        <f t="shared" ref="L76" si="305">IFERROR((L75-L74)/L74,)</f>
        <v>0</v>
      </c>
      <c r="M76" s="148">
        <f t="shared" ref="M76" si="306">IFERROR((M75-M74)/M74,)</f>
        <v>0</v>
      </c>
      <c r="N76" s="149">
        <f t="shared" ref="N76" si="307">IFERROR((N75-N74)/N74,)</f>
        <v>0</v>
      </c>
      <c r="O76" s="150">
        <f t="shared" ref="O76" si="308">IFERROR((O75-O74)/O74,)</f>
        <v>0</v>
      </c>
      <c r="P76" s="148">
        <f t="shared" ref="P76" si="309">IFERROR((P75-P74)/P74,)</f>
        <v>0</v>
      </c>
      <c r="Q76" s="148">
        <f t="shared" ref="Q76" si="310">IFERROR((Q75-Q74)/Q74,)</f>
        <v>0</v>
      </c>
      <c r="R76" s="182"/>
    </row>
    <row r="77" spans="1:18" s="135" customFormat="1" x14ac:dyDescent="0.25">
      <c r="A77" s="154" t="s">
        <v>105</v>
      </c>
      <c r="B77" s="152">
        <v>2021</v>
      </c>
      <c r="C77" s="155"/>
      <c r="D77" s="156"/>
      <c r="E77" s="156"/>
      <c r="F77" s="156"/>
      <c r="G77" s="156"/>
      <c r="H77" s="156"/>
      <c r="I77" s="157">
        <f>SUM(C77:H77)</f>
        <v>0</v>
      </c>
      <c r="J77" s="155"/>
      <c r="K77" s="156"/>
      <c r="L77" s="156"/>
      <c r="M77" s="156"/>
      <c r="N77" s="157">
        <f>SUM(J77:M77)</f>
        <v>0</v>
      </c>
      <c r="O77" s="158"/>
      <c r="P77" s="156">
        <f>O77</f>
        <v>0</v>
      </c>
      <c r="Q77" s="156">
        <f>I77+N77+P77</f>
        <v>0</v>
      </c>
      <c r="R77" s="193">
        <f>IFERROR(Q77/$Q$105,)</f>
        <v>0</v>
      </c>
    </row>
    <row r="78" spans="1:18" s="135" customFormat="1" x14ac:dyDescent="0.25">
      <c r="A78" s="136"/>
      <c r="B78" s="130">
        <v>2022</v>
      </c>
      <c r="C78" s="137"/>
      <c r="D78" s="138"/>
      <c r="E78" s="138"/>
      <c r="F78" s="138"/>
      <c r="G78" s="138"/>
      <c r="H78" s="138"/>
      <c r="I78" s="139">
        <f t="shared" ref="I78:I79" si="311">SUM(C78:H78)</f>
        <v>0</v>
      </c>
      <c r="J78" s="137"/>
      <c r="K78" s="138"/>
      <c r="L78" s="138"/>
      <c r="M78" s="138"/>
      <c r="N78" s="139">
        <f t="shared" ref="N78:N79" si="312">SUM(J78:M78)</f>
        <v>0</v>
      </c>
      <c r="O78" s="140"/>
      <c r="P78" s="138">
        <f t="shared" ref="P78:P79" si="313">O78</f>
        <v>0</v>
      </c>
      <c r="Q78" s="138">
        <f t="shared" ref="Q78:Q79" si="314">I78+N78+P78</f>
        <v>0</v>
      </c>
      <c r="R78" s="191">
        <f>IFERROR(Q78/$Q$106,)</f>
        <v>0</v>
      </c>
    </row>
    <row r="79" spans="1:18" s="135" customFormat="1" x14ac:dyDescent="0.25">
      <c r="A79" s="136"/>
      <c r="B79" s="130">
        <v>2023</v>
      </c>
      <c r="C79" s="137"/>
      <c r="D79" s="138"/>
      <c r="E79" s="138"/>
      <c r="F79" s="138"/>
      <c r="G79" s="138"/>
      <c r="H79" s="138"/>
      <c r="I79" s="139">
        <f t="shared" si="311"/>
        <v>0</v>
      </c>
      <c r="J79" s="137"/>
      <c r="K79" s="138"/>
      <c r="L79" s="138"/>
      <c r="M79" s="138"/>
      <c r="N79" s="139">
        <f t="shared" si="312"/>
        <v>0</v>
      </c>
      <c r="O79" s="140"/>
      <c r="P79" s="138">
        <f t="shared" si="313"/>
        <v>0</v>
      </c>
      <c r="Q79" s="138">
        <f t="shared" si="314"/>
        <v>0</v>
      </c>
      <c r="R79" s="191">
        <f>IFERROR(Q79/$Q$107,)</f>
        <v>0</v>
      </c>
    </row>
    <row r="80" spans="1:18" s="135" customFormat="1" ht="12.75" thickBot="1" x14ac:dyDescent="0.3">
      <c r="A80" s="153"/>
      <c r="B80" s="146" t="s">
        <v>185</v>
      </c>
      <c r="C80" s="147">
        <f>IFERROR((C79-C78)/C78,)</f>
        <v>0</v>
      </c>
      <c r="D80" s="148">
        <f t="shared" ref="D80" si="315">IFERROR((D79-D78)/D78,)</f>
        <v>0</v>
      </c>
      <c r="E80" s="148">
        <f t="shared" ref="E80" si="316">IFERROR((E79-E78)/E78,)</f>
        <v>0</v>
      </c>
      <c r="F80" s="148">
        <f t="shared" ref="F80" si="317">IFERROR((F79-F78)/F78,)</f>
        <v>0</v>
      </c>
      <c r="G80" s="148">
        <f t="shared" ref="G80" si="318">IFERROR((G79-G78)/G78,)</f>
        <v>0</v>
      </c>
      <c r="H80" s="148">
        <f t="shared" ref="H80" si="319">IFERROR((H79-H78)/H78,)</f>
        <v>0</v>
      </c>
      <c r="I80" s="149">
        <f t="shared" ref="I80" si="320">IFERROR((I79-I78)/I78,)</f>
        <v>0</v>
      </c>
      <c r="J80" s="147">
        <f t="shared" ref="J80" si="321">IFERROR((J79-J78)/J78,)</f>
        <v>0</v>
      </c>
      <c r="K80" s="148">
        <f t="shared" ref="K80" si="322">IFERROR((K79-K78)/K78,)</f>
        <v>0</v>
      </c>
      <c r="L80" s="148">
        <f t="shared" ref="L80" si="323">IFERROR((L79-L78)/L78,)</f>
        <v>0</v>
      </c>
      <c r="M80" s="148">
        <f t="shared" ref="M80" si="324">IFERROR((M79-M78)/M78,)</f>
        <v>0</v>
      </c>
      <c r="N80" s="149">
        <f t="shared" ref="N80" si="325">IFERROR((N79-N78)/N78,)</f>
        <v>0</v>
      </c>
      <c r="O80" s="150">
        <f t="shared" ref="O80" si="326">IFERROR((O79-O78)/O78,)</f>
        <v>0</v>
      </c>
      <c r="P80" s="148">
        <f t="shared" ref="P80" si="327">IFERROR((P79-P78)/P78,)</f>
        <v>0</v>
      </c>
      <c r="Q80" s="148">
        <f t="shared" ref="Q80" si="328">IFERROR((Q79-Q78)/Q78,)</f>
        <v>0</v>
      </c>
      <c r="R80" s="182"/>
    </row>
    <row r="81" spans="1:18" s="135" customFormat="1" x14ac:dyDescent="0.25">
      <c r="A81" s="154" t="s">
        <v>106</v>
      </c>
      <c r="B81" s="152">
        <v>2021</v>
      </c>
      <c r="C81" s="155"/>
      <c r="D81" s="156"/>
      <c r="E81" s="156"/>
      <c r="F81" s="156"/>
      <c r="G81" s="156"/>
      <c r="H81" s="156"/>
      <c r="I81" s="157">
        <f>SUM(C81:H81)</f>
        <v>0</v>
      </c>
      <c r="J81" s="155"/>
      <c r="K81" s="156"/>
      <c r="L81" s="156"/>
      <c r="M81" s="156"/>
      <c r="N81" s="157">
        <f>SUM(J81:M81)</f>
        <v>0</v>
      </c>
      <c r="O81" s="158"/>
      <c r="P81" s="156">
        <f>O81</f>
        <v>0</v>
      </c>
      <c r="Q81" s="156">
        <f>I81+N81+P81</f>
        <v>0</v>
      </c>
      <c r="R81" s="193">
        <f>IFERROR(Q81/$Q$105,)</f>
        <v>0</v>
      </c>
    </row>
    <row r="82" spans="1:18" s="135" customFormat="1" x14ac:dyDescent="0.25">
      <c r="A82" s="136"/>
      <c r="B82" s="130">
        <v>2022</v>
      </c>
      <c r="C82" s="137"/>
      <c r="D82" s="138"/>
      <c r="E82" s="138"/>
      <c r="F82" s="138"/>
      <c r="G82" s="138"/>
      <c r="H82" s="138"/>
      <c r="I82" s="139">
        <f t="shared" ref="I82:I83" si="329">SUM(C82:H82)</f>
        <v>0</v>
      </c>
      <c r="J82" s="137"/>
      <c r="K82" s="138"/>
      <c r="L82" s="138"/>
      <c r="M82" s="138"/>
      <c r="N82" s="139">
        <f t="shared" ref="N82:N83" si="330">SUM(J82:M82)</f>
        <v>0</v>
      </c>
      <c r="O82" s="140"/>
      <c r="P82" s="138">
        <f t="shared" ref="P82:P83" si="331">O82</f>
        <v>0</v>
      </c>
      <c r="Q82" s="138">
        <f t="shared" ref="Q82:Q83" si="332">I82+N82+P82</f>
        <v>0</v>
      </c>
      <c r="R82" s="191">
        <f>IFERROR(Q82/$Q$106,)</f>
        <v>0</v>
      </c>
    </row>
    <row r="83" spans="1:18" s="135" customFormat="1" x14ac:dyDescent="0.25">
      <c r="A83" s="136"/>
      <c r="B83" s="130">
        <v>2023</v>
      </c>
      <c r="C83" s="137"/>
      <c r="D83" s="138"/>
      <c r="E83" s="138"/>
      <c r="F83" s="138"/>
      <c r="G83" s="138"/>
      <c r="H83" s="138"/>
      <c r="I83" s="139">
        <f t="shared" si="329"/>
        <v>0</v>
      </c>
      <c r="J83" s="137"/>
      <c r="K83" s="138"/>
      <c r="L83" s="138"/>
      <c r="M83" s="138"/>
      <c r="N83" s="139">
        <f t="shared" si="330"/>
        <v>0</v>
      </c>
      <c r="O83" s="140"/>
      <c r="P83" s="138">
        <f t="shared" si="331"/>
        <v>0</v>
      </c>
      <c r="Q83" s="138">
        <f t="shared" si="332"/>
        <v>0</v>
      </c>
      <c r="R83" s="191">
        <f>IFERROR(Q83/$Q$107,)</f>
        <v>0</v>
      </c>
    </row>
    <row r="84" spans="1:18" s="135" customFormat="1" ht="12.75" thickBot="1" x14ac:dyDescent="0.3">
      <c r="A84" s="153"/>
      <c r="B84" s="146" t="s">
        <v>185</v>
      </c>
      <c r="C84" s="147">
        <f>IFERROR((C83-C82)/C82,)</f>
        <v>0</v>
      </c>
      <c r="D84" s="148">
        <f t="shared" ref="D84" si="333">IFERROR((D83-D82)/D82,)</f>
        <v>0</v>
      </c>
      <c r="E84" s="148">
        <f t="shared" ref="E84" si="334">IFERROR((E83-E82)/E82,)</f>
        <v>0</v>
      </c>
      <c r="F84" s="148">
        <f t="shared" ref="F84" si="335">IFERROR((F83-F82)/F82,)</f>
        <v>0</v>
      </c>
      <c r="G84" s="148">
        <f t="shared" ref="G84" si="336">IFERROR((G83-G82)/G82,)</f>
        <v>0</v>
      </c>
      <c r="H84" s="148">
        <f t="shared" ref="H84" si="337">IFERROR((H83-H82)/H82,)</f>
        <v>0</v>
      </c>
      <c r="I84" s="149">
        <f t="shared" ref="I84" si="338">IFERROR((I83-I82)/I82,)</f>
        <v>0</v>
      </c>
      <c r="J84" s="147">
        <f t="shared" ref="J84" si="339">IFERROR((J83-J82)/J82,)</f>
        <v>0</v>
      </c>
      <c r="K84" s="148">
        <f t="shared" ref="K84" si="340">IFERROR((K83-K82)/K82,)</f>
        <v>0</v>
      </c>
      <c r="L84" s="148">
        <f t="shared" ref="L84" si="341">IFERROR((L83-L82)/L82,)</f>
        <v>0</v>
      </c>
      <c r="M84" s="148">
        <f t="shared" ref="M84" si="342">IFERROR((M83-M82)/M82,)</f>
        <v>0</v>
      </c>
      <c r="N84" s="149">
        <f t="shared" ref="N84" si="343">IFERROR((N83-N82)/N82,)</f>
        <v>0</v>
      </c>
      <c r="O84" s="150">
        <f t="shared" ref="O84" si="344">IFERROR((O83-O82)/O82,)</f>
        <v>0</v>
      </c>
      <c r="P84" s="148">
        <f t="shared" ref="P84" si="345">IFERROR((P83-P82)/P82,)</f>
        <v>0</v>
      </c>
      <c r="Q84" s="148">
        <f t="shared" ref="Q84" si="346">IFERROR((Q83-Q82)/Q82,)</f>
        <v>0</v>
      </c>
      <c r="R84" s="182"/>
    </row>
    <row r="85" spans="1:18" s="135" customFormat="1" x14ac:dyDescent="0.25">
      <c r="A85" s="154" t="s">
        <v>107</v>
      </c>
      <c r="B85" s="152">
        <v>2021</v>
      </c>
      <c r="C85" s="155"/>
      <c r="D85" s="156"/>
      <c r="E85" s="156"/>
      <c r="F85" s="156"/>
      <c r="G85" s="156"/>
      <c r="H85" s="156"/>
      <c r="I85" s="157">
        <f>SUM(C85:H85)</f>
        <v>0</v>
      </c>
      <c r="J85" s="155"/>
      <c r="K85" s="156"/>
      <c r="L85" s="156"/>
      <c r="M85" s="156"/>
      <c r="N85" s="157">
        <f>SUM(J85:M85)</f>
        <v>0</v>
      </c>
      <c r="O85" s="158"/>
      <c r="P85" s="156">
        <f>O85</f>
        <v>0</v>
      </c>
      <c r="Q85" s="156">
        <f>I85+N85+P85</f>
        <v>0</v>
      </c>
      <c r="R85" s="193">
        <f>IFERROR(Q85/$Q$105,)</f>
        <v>0</v>
      </c>
    </row>
    <row r="86" spans="1:18" s="135" customFormat="1" x14ac:dyDescent="0.25">
      <c r="A86" s="136"/>
      <c r="B86" s="130">
        <v>2022</v>
      </c>
      <c r="C86" s="137"/>
      <c r="D86" s="138"/>
      <c r="E86" s="138"/>
      <c r="F86" s="138"/>
      <c r="G86" s="138"/>
      <c r="H86" s="138"/>
      <c r="I86" s="139">
        <f t="shared" ref="I86:I87" si="347">SUM(C86:H86)</f>
        <v>0</v>
      </c>
      <c r="J86" s="137"/>
      <c r="K86" s="138"/>
      <c r="L86" s="138"/>
      <c r="M86" s="138"/>
      <c r="N86" s="139">
        <f t="shared" ref="N86:N87" si="348">SUM(J86:M86)</f>
        <v>0</v>
      </c>
      <c r="O86" s="140"/>
      <c r="P86" s="138">
        <f t="shared" ref="P86:P87" si="349">O86</f>
        <v>0</v>
      </c>
      <c r="Q86" s="138">
        <f t="shared" ref="Q86:Q87" si="350">I86+N86+P86</f>
        <v>0</v>
      </c>
      <c r="R86" s="191">
        <f>IFERROR(Q86/$Q$106,)</f>
        <v>0</v>
      </c>
    </row>
    <row r="87" spans="1:18" s="135" customFormat="1" x14ac:dyDescent="0.25">
      <c r="A87" s="136"/>
      <c r="B87" s="130">
        <v>2023</v>
      </c>
      <c r="C87" s="137"/>
      <c r="D87" s="138"/>
      <c r="E87" s="138"/>
      <c r="F87" s="138"/>
      <c r="G87" s="138"/>
      <c r="H87" s="138"/>
      <c r="I87" s="139">
        <f t="shared" si="347"/>
        <v>0</v>
      </c>
      <c r="J87" s="137"/>
      <c r="K87" s="138"/>
      <c r="L87" s="138"/>
      <c r="M87" s="138"/>
      <c r="N87" s="139">
        <f t="shared" si="348"/>
        <v>0</v>
      </c>
      <c r="O87" s="140"/>
      <c r="P87" s="138">
        <f t="shared" si="349"/>
        <v>0</v>
      </c>
      <c r="Q87" s="138">
        <f t="shared" si="350"/>
        <v>0</v>
      </c>
      <c r="R87" s="191">
        <f>IFERROR(Q87/$Q$107,)</f>
        <v>0</v>
      </c>
    </row>
    <row r="88" spans="1:18" s="135" customFormat="1" ht="12.75" thickBot="1" x14ac:dyDescent="0.3">
      <c r="A88" s="153"/>
      <c r="B88" s="146" t="s">
        <v>185</v>
      </c>
      <c r="C88" s="147">
        <f>IFERROR((C87-C86)/C86,)</f>
        <v>0</v>
      </c>
      <c r="D88" s="148">
        <f t="shared" ref="D88" si="351">IFERROR((D87-D86)/D86,)</f>
        <v>0</v>
      </c>
      <c r="E88" s="148">
        <f t="shared" ref="E88" si="352">IFERROR((E87-E86)/E86,)</f>
        <v>0</v>
      </c>
      <c r="F88" s="148">
        <f t="shared" ref="F88" si="353">IFERROR((F87-F86)/F86,)</f>
        <v>0</v>
      </c>
      <c r="G88" s="148">
        <f t="shared" ref="G88" si="354">IFERROR((G87-G86)/G86,)</f>
        <v>0</v>
      </c>
      <c r="H88" s="148">
        <f t="shared" ref="H88" si="355">IFERROR((H87-H86)/H86,)</f>
        <v>0</v>
      </c>
      <c r="I88" s="149">
        <f t="shared" ref="I88" si="356">IFERROR((I87-I86)/I86,)</f>
        <v>0</v>
      </c>
      <c r="J88" s="147">
        <f t="shared" ref="J88" si="357">IFERROR((J87-J86)/J86,)</f>
        <v>0</v>
      </c>
      <c r="K88" s="148">
        <f t="shared" ref="K88" si="358">IFERROR((K87-K86)/K86,)</f>
        <v>0</v>
      </c>
      <c r="L88" s="148">
        <f t="shared" ref="L88" si="359">IFERROR((L87-L86)/L86,)</f>
        <v>0</v>
      </c>
      <c r="M88" s="148">
        <f t="shared" ref="M88" si="360">IFERROR((M87-M86)/M86,)</f>
        <v>0</v>
      </c>
      <c r="N88" s="149">
        <f t="shared" ref="N88" si="361">IFERROR((N87-N86)/N86,)</f>
        <v>0</v>
      </c>
      <c r="O88" s="150">
        <f t="shared" ref="O88" si="362">IFERROR((O87-O86)/O86,)</f>
        <v>0</v>
      </c>
      <c r="P88" s="148">
        <f t="shared" ref="P88" si="363">IFERROR((P87-P86)/P86,)</f>
        <v>0</v>
      </c>
      <c r="Q88" s="148">
        <f t="shared" ref="Q88" si="364">IFERROR((Q87-Q86)/Q86,)</f>
        <v>0</v>
      </c>
      <c r="R88" s="182"/>
    </row>
    <row r="89" spans="1:18" s="135" customFormat="1" x14ac:dyDescent="0.25">
      <c r="A89" s="154" t="s">
        <v>108</v>
      </c>
      <c r="B89" s="152">
        <v>2021</v>
      </c>
      <c r="C89" s="186"/>
      <c r="D89" s="187">
        <v>812956</v>
      </c>
      <c r="E89" s="187">
        <v>1032676</v>
      </c>
      <c r="F89" s="187">
        <v>1979116</v>
      </c>
      <c r="G89" s="187"/>
      <c r="H89" s="187">
        <v>1100000</v>
      </c>
      <c r="I89" s="188">
        <f>SUM(C89:H89)</f>
        <v>4924748</v>
      </c>
      <c r="J89" s="186"/>
      <c r="K89" s="187"/>
      <c r="L89" s="187"/>
      <c r="M89" s="187"/>
      <c r="N89" s="188">
        <f>SUM(J89:M89)</f>
        <v>0</v>
      </c>
      <c r="O89" s="189"/>
      <c r="P89" s="187">
        <f>O89</f>
        <v>0</v>
      </c>
      <c r="Q89" s="187">
        <f>I89+N89+P89</f>
        <v>4924748</v>
      </c>
      <c r="R89" s="193">
        <f>IFERROR(Q89/$Q$105,)</f>
        <v>6.1796451397176325E-3</v>
      </c>
    </row>
    <row r="90" spans="1:18" s="135" customFormat="1" x14ac:dyDescent="0.25">
      <c r="A90" s="136"/>
      <c r="B90" s="130">
        <v>2022</v>
      </c>
      <c r="C90" s="175"/>
      <c r="D90" s="176">
        <v>861739</v>
      </c>
      <c r="E90" s="176">
        <v>972803</v>
      </c>
      <c r="F90" s="176">
        <v>2038893</v>
      </c>
      <c r="G90" s="176"/>
      <c r="H90" s="176">
        <v>1100000</v>
      </c>
      <c r="I90" s="177">
        <f t="shared" ref="I90:I91" si="365">SUM(C90:H90)</f>
        <v>4973435</v>
      </c>
      <c r="J90" s="175"/>
      <c r="K90" s="176"/>
      <c r="L90" s="176"/>
      <c r="M90" s="176"/>
      <c r="N90" s="177">
        <f t="shared" ref="N90:N91" si="366">SUM(J90:M90)</f>
        <v>0</v>
      </c>
      <c r="O90" s="178"/>
      <c r="P90" s="176">
        <f t="shared" ref="P90:P91" si="367">O90</f>
        <v>0</v>
      </c>
      <c r="Q90" s="176">
        <f t="shared" ref="Q90:Q91" si="368">I90+N90+P90</f>
        <v>4973435</v>
      </c>
      <c r="R90" s="191">
        <f>IFERROR(Q90/$Q$106,)</f>
        <v>5.9477547441851002E-3</v>
      </c>
    </row>
    <row r="91" spans="1:18" s="135" customFormat="1" x14ac:dyDescent="0.25">
      <c r="A91" s="136"/>
      <c r="B91" s="130">
        <v>2023</v>
      </c>
      <c r="C91" s="175"/>
      <c r="D91" s="176">
        <v>993352</v>
      </c>
      <c r="E91" s="176">
        <v>846216</v>
      </c>
      <c r="F91" s="176">
        <v>2867299</v>
      </c>
      <c r="G91" s="176"/>
      <c r="H91" s="176">
        <v>1100000</v>
      </c>
      <c r="I91" s="177">
        <f t="shared" si="365"/>
        <v>5806867</v>
      </c>
      <c r="J91" s="175"/>
      <c r="K91" s="176"/>
      <c r="L91" s="176"/>
      <c r="M91" s="176"/>
      <c r="N91" s="177">
        <f t="shared" si="366"/>
        <v>0</v>
      </c>
      <c r="O91" s="178"/>
      <c r="P91" s="176">
        <f t="shared" si="367"/>
        <v>0</v>
      </c>
      <c r="Q91" s="176">
        <f t="shared" si="368"/>
        <v>5806867</v>
      </c>
      <c r="R91" s="191">
        <f>IFERROR(Q91/$Q$107,)</f>
        <v>6.2405617469028689E-3</v>
      </c>
    </row>
    <row r="92" spans="1:18" s="135" customFormat="1" ht="12.75" thickBot="1" x14ac:dyDescent="0.3">
      <c r="A92" s="153"/>
      <c r="B92" s="146" t="s">
        <v>185</v>
      </c>
      <c r="C92" s="180">
        <f>IFERROR((C91-C90)/C90,)</f>
        <v>0</v>
      </c>
      <c r="D92" s="181">
        <f t="shared" ref="D92" si="369">IFERROR((D91-D90)/D90,)</f>
        <v>0.15272953875825512</v>
      </c>
      <c r="E92" s="181">
        <f t="shared" ref="E92" si="370">IFERROR((E91-E90)/E90,)</f>
        <v>-0.13012603785144577</v>
      </c>
      <c r="F92" s="181">
        <f t="shared" ref="F92" si="371">IFERROR((F91-F90)/F90,)</f>
        <v>0.40630185105348832</v>
      </c>
      <c r="G92" s="181">
        <f t="shared" ref="G92" si="372">IFERROR((G91-G90)/G90,)</f>
        <v>0</v>
      </c>
      <c r="H92" s="181">
        <f t="shared" ref="H92" si="373">IFERROR((H91-H90)/H90,)</f>
        <v>0</v>
      </c>
      <c r="I92" s="182">
        <f t="shared" ref="I92" si="374">IFERROR((I91-I90)/I90,)</f>
        <v>0.16757673519408617</v>
      </c>
      <c r="J92" s="180">
        <f t="shared" ref="J92" si="375">IFERROR((J91-J90)/J90,)</f>
        <v>0</v>
      </c>
      <c r="K92" s="181">
        <f t="shared" ref="K92" si="376">IFERROR((K91-K90)/K90,)</f>
        <v>0</v>
      </c>
      <c r="L92" s="181">
        <f t="shared" ref="L92" si="377">IFERROR((L91-L90)/L90,)</f>
        <v>0</v>
      </c>
      <c r="M92" s="181">
        <f t="shared" ref="M92" si="378">IFERROR((M91-M90)/M90,)</f>
        <v>0</v>
      </c>
      <c r="N92" s="182">
        <f t="shared" ref="N92" si="379">IFERROR((N91-N90)/N90,)</f>
        <v>0</v>
      </c>
      <c r="O92" s="183">
        <f t="shared" ref="O92" si="380">IFERROR((O91-O90)/O90,)</f>
        <v>0</v>
      </c>
      <c r="P92" s="181">
        <f t="shared" ref="P92" si="381">IFERROR((P91-P90)/P90,)</f>
        <v>0</v>
      </c>
      <c r="Q92" s="181">
        <f t="shared" ref="Q92" si="382">IFERROR((Q91-Q90)/Q90,)</f>
        <v>0.16757673519408617</v>
      </c>
      <c r="R92" s="182"/>
    </row>
    <row r="93" spans="1:18" s="135" customFormat="1" x14ac:dyDescent="0.25">
      <c r="A93" s="154" t="s">
        <v>109</v>
      </c>
      <c r="B93" s="152">
        <v>2021</v>
      </c>
      <c r="C93" s="155"/>
      <c r="D93" s="156"/>
      <c r="E93" s="156"/>
      <c r="F93" s="156"/>
      <c r="G93" s="156"/>
      <c r="H93" s="156"/>
      <c r="I93" s="157">
        <f>SUM(C93:H93)</f>
        <v>0</v>
      </c>
      <c r="J93" s="155"/>
      <c r="K93" s="156"/>
      <c r="L93" s="156"/>
      <c r="M93" s="156"/>
      <c r="N93" s="157">
        <f>SUM(J93:M93)</f>
        <v>0</v>
      </c>
      <c r="O93" s="158"/>
      <c r="P93" s="156">
        <f>O93</f>
        <v>0</v>
      </c>
      <c r="Q93" s="156">
        <f>I93+N93+P93</f>
        <v>0</v>
      </c>
      <c r="R93" s="193">
        <f>IFERROR(Q93/$Q$105,)</f>
        <v>0</v>
      </c>
    </row>
    <row r="94" spans="1:18" s="135" customFormat="1" x14ac:dyDescent="0.25">
      <c r="A94" s="136"/>
      <c r="B94" s="130">
        <v>2022</v>
      </c>
      <c r="C94" s="137"/>
      <c r="D94" s="138"/>
      <c r="E94" s="138"/>
      <c r="F94" s="138"/>
      <c r="G94" s="138"/>
      <c r="H94" s="138"/>
      <c r="I94" s="139">
        <f t="shared" ref="I94:I95" si="383">SUM(C94:H94)</f>
        <v>0</v>
      </c>
      <c r="J94" s="137"/>
      <c r="K94" s="138"/>
      <c r="L94" s="138"/>
      <c r="M94" s="138"/>
      <c r="N94" s="139">
        <f t="shared" ref="N94:N95" si="384">SUM(J94:M94)</f>
        <v>0</v>
      </c>
      <c r="O94" s="140"/>
      <c r="P94" s="138">
        <f t="shared" ref="P94:P95" si="385">O94</f>
        <v>0</v>
      </c>
      <c r="Q94" s="138">
        <f t="shared" ref="Q94:Q95" si="386">I94+N94+P94</f>
        <v>0</v>
      </c>
      <c r="R94" s="191">
        <f>IFERROR(Q94/$Q$106,)</f>
        <v>0</v>
      </c>
    </row>
    <row r="95" spans="1:18" s="135" customFormat="1" x14ac:dyDescent="0.25">
      <c r="A95" s="136"/>
      <c r="B95" s="130">
        <v>2023</v>
      </c>
      <c r="C95" s="137"/>
      <c r="D95" s="138"/>
      <c r="E95" s="138"/>
      <c r="F95" s="138"/>
      <c r="G95" s="138"/>
      <c r="H95" s="138"/>
      <c r="I95" s="139">
        <f t="shared" si="383"/>
        <v>0</v>
      </c>
      <c r="J95" s="137"/>
      <c r="K95" s="138"/>
      <c r="L95" s="138"/>
      <c r="M95" s="138"/>
      <c r="N95" s="139">
        <f t="shared" si="384"/>
        <v>0</v>
      </c>
      <c r="O95" s="140"/>
      <c r="P95" s="138">
        <f t="shared" si="385"/>
        <v>0</v>
      </c>
      <c r="Q95" s="138">
        <f t="shared" si="386"/>
        <v>0</v>
      </c>
      <c r="R95" s="191">
        <f>IFERROR(Q95/$Q$107,)</f>
        <v>0</v>
      </c>
    </row>
    <row r="96" spans="1:18" s="135" customFormat="1" ht="12.75" thickBot="1" x14ac:dyDescent="0.3">
      <c r="A96" s="153"/>
      <c r="B96" s="146" t="s">
        <v>185</v>
      </c>
      <c r="C96" s="147">
        <f>IFERROR((C95-C94)/C94,)</f>
        <v>0</v>
      </c>
      <c r="D96" s="148">
        <f t="shared" ref="D96" si="387">IFERROR((D95-D94)/D94,)</f>
        <v>0</v>
      </c>
      <c r="E96" s="148">
        <f t="shared" ref="E96" si="388">IFERROR((E95-E94)/E94,)</f>
        <v>0</v>
      </c>
      <c r="F96" s="148">
        <f t="shared" ref="F96" si="389">IFERROR((F95-F94)/F94,)</f>
        <v>0</v>
      </c>
      <c r="G96" s="148">
        <f t="shared" ref="G96" si="390">IFERROR((G95-G94)/G94,)</f>
        <v>0</v>
      </c>
      <c r="H96" s="148">
        <f t="shared" ref="H96" si="391">IFERROR((H95-H94)/H94,)</f>
        <v>0</v>
      </c>
      <c r="I96" s="149">
        <f t="shared" ref="I96" si="392">IFERROR((I95-I94)/I94,)</f>
        <v>0</v>
      </c>
      <c r="J96" s="147">
        <f t="shared" ref="J96" si="393">IFERROR((J95-J94)/J94,)</f>
        <v>0</v>
      </c>
      <c r="K96" s="148">
        <f t="shared" ref="K96" si="394">IFERROR((K95-K94)/K94,)</f>
        <v>0</v>
      </c>
      <c r="L96" s="148">
        <f t="shared" ref="L96" si="395">IFERROR((L95-L94)/L94,)</f>
        <v>0</v>
      </c>
      <c r="M96" s="148">
        <f t="shared" ref="M96" si="396">IFERROR((M95-M94)/M94,)</f>
        <v>0</v>
      </c>
      <c r="N96" s="149">
        <f t="shared" ref="N96" si="397">IFERROR((N95-N94)/N94,)</f>
        <v>0</v>
      </c>
      <c r="O96" s="150">
        <f t="shared" ref="O96" si="398">IFERROR((O95-O94)/O94,)</f>
        <v>0</v>
      </c>
      <c r="P96" s="148">
        <f t="shared" ref="P96" si="399">IFERROR((P95-P94)/P94,)</f>
        <v>0</v>
      </c>
      <c r="Q96" s="148">
        <f t="shared" ref="Q96" si="400">IFERROR((Q95-Q94)/Q94,)</f>
        <v>0</v>
      </c>
      <c r="R96" s="194"/>
    </row>
    <row r="97" spans="1:18" s="135" customFormat="1" x14ac:dyDescent="0.25">
      <c r="A97" s="154" t="s">
        <v>110</v>
      </c>
      <c r="B97" s="152">
        <v>2021</v>
      </c>
      <c r="C97" s="186"/>
      <c r="D97" s="187"/>
      <c r="E97" s="187">
        <v>44007871</v>
      </c>
      <c r="F97" s="187"/>
      <c r="G97" s="187"/>
      <c r="H97" s="187"/>
      <c r="I97" s="188">
        <f>SUM(C97:H97)</f>
        <v>44007871</v>
      </c>
      <c r="J97" s="186"/>
      <c r="K97" s="187"/>
      <c r="L97" s="187"/>
      <c r="M97" s="187"/>
      <c r="N97" s="188">
        <f>SUM(J97:M97)</f>
        <v>0</v>
      </c>
      <c r="O97" s="189"/>
      <c r="P97" s="187">
        <f>O97</f>
        <v>0</v>
      </c>
      <c r="Q97" s="187">
        <f>I97+N97+P97</f>
        <v>44007871</v>
      </c>
      <c r="R97" s="193">
        <f>IFERROR(Q97/$Q$105,)</f>
        <v>5.522171411298011E-2</v>
      </c>
    </row>
    <row r="98" spans="1:18" s="135" customFormat="1" x14ac:dyDescent="0.25">
      <c r="A98" s="136"/>
      <c r="B98" s="130">
        <v>2022</v>
      </c>
      <c r="C98" s="175"/>
      <c r="D98" s="176"/>
      <c r="E98" s="176">
        <v>46381805</v>
      </c>
      <c r="F98" s="176"/>
      <c r="G98" s="176"/>
      <c r="H98" s="176"/>
      <c r="I98" s="177">
        <f t="shared" ref="I98:I99" si="401">SUM(C98:H98)</f>
        <v>46381805</v>
      </c>
      <c r="J98" s="175"/>
      <c r="K98" s="176"/>
      <c r="L98" s="176"/>
      <c r="M98" s="176"/>
      <c r="N98" s="177">
        <f t="shared" ref="N98:N99" si="402">SUM(J98:M98)</f>
        <v>0</v>
      </c>
      <c r="O98" s="178"/>
      <c r="P98" s="176">
        <f t="shared" ref="P98:P99" si="403">O98</f>
        <v>0</v>
      </c>
      <c r="Q98" s="176">
        <f t="shared" ref="Q98:Q99" si="404">I98+N98+P98</f>
        <v>46381805</v>
      </c>
      <c r="R98" s="191">
        <f>IFERROR(Q98/$Q$106,)</f>
        <v>5.5468222814336207E-2</v>
      </c>
    </row>
    <row r="99" spans="1:18" s="135" customFormat="1" x14ac:dyDescent="0.25">
      <c r="A99" s="136"/>
      <c r="B99" s="130">
        <v>2023</v>
      </c>
      <c r="C99" s="175"/>
      <c r="D99" s="176"/>
      <c r="E99" s="176">
        <v>52226493</v>
      </c>
      <c r="F99" s="176"/>
      <c r="G99" s="176"/>
      <c r="H99" s="176"/>
      <c r="I99" s="177">
        <f t="shared" si="401"/>
        <v>52226493</v>
      </c>
      <c r="J99" s="175"/>
      <c r="K99" s="176"/>
      <c r="L99" s="176"/>
      <c r="M99" s="176"/>
      <c r="N99" s="177">
        <f t="shared" si="402"/>
        <v>0</v>
      </c>
      <c r="O99" s="178"/>
      <c r="P99" s="176">
        <f t="shared" si="403"/>
        <v>0</v>
      </c>
      <c r="Q99" s="176">
        <f t="shared" si="404"/>
        <v>52226493</v>
      </c>
      <c r="R99" s="191">
        <f>IFERROR(Q99/$Q$107,)</f>
        <v>5.6127108540748469E-2</v>
      </c>
    </row>
    <row r="100" spans="1:18" s="135" customFormat="1" ht="12.75" thickBot="1" x14ac:dyDescent="0.3">
      <c r="A100" s="153"/>
      <c r="B100" s="146" t="s">
        <v>185</v>
      </c>
      <c r="C100" s="180">
        <f>IFERROR((C99-C98)/C98,)</f>
        <v>0</v>
      </c>
      <c r="D100" s="181">
        <f t="shared" ref="D100" si="405">IFERROR((D99-D98)/D98,)</f>
        <v>0</v>
      </c>
      <c r="E100" s="181">
        <f t="shared" ref="E100" si="406">IFERROR((E99-E98)/E98,)</f>
        <v>0.12601251719289494</v>
      </c>
      <c r="F100" s="181">
        <f t="shared" ref="F100" si="407">IFERROR((F99-F98)/F98,)</f>
        <v>0</v>
      </c>
      <c r="G100" s="181">
        <f t="shared" ref="G100" si="408">IFERROR((G99-G98)/G98,)</f>
        <v>0</v>
      </c>
      <c r="H100" s="181">
        <f t="shared" ref="H100" si="409">IFERROR((H99-H98)/H98,)</f>
        <v>0</v>
      </c>
      <c r="I100" s="182">
        <f t="shared" ref="I100" si="410">IFERROR((I99-I98)/I98,)</f>
        <v>0.12601251719289494</v>
      </c>
      <c r="J100" s="180">
        <f t="shared" ref="J100" si="411">IFERROR((J99-J98)/J98,)</f>
        <v>0</v>
      </c>
      <c r="K100" s="181">
        <f t="shared" ref="K100" si="412">IFERROR((K99-K98)/K98,)</f>
        <v>0</v>
      </c>
      <c r="L100" s="181">
        <f t="shared" ref="L100" si="413">IFERROR((L99-L98)/L98,)</f>
        <v>0</v>
      </c>
      <c r="M100" s="181">
        <f t="shared" ref="M100" si="414">IFERROR((M99-M98)/M98,)</f>
        <v>0</v>
      </c>
      <c r="N100" s="182">
        <f t="shared" ref="N100" si="415">IFERROR((N99-N98)/N98,)</f>
        <v>0</v>
      </c>
      <c r="O100" s="183">
        <f t="shared" ref="O100" si="416">IFERROR((O99-O98)/O98,)</f>
        <v>0</v>
      </c>
      <c r="P100" s="181">
        <f t="shared" ref="P100" si="417">IFERROR((P99-P98)/P98,)</f>
        <v>0</v>
      </c>
      <c r="Q100" s="181">
        <f t="shared" ref="Q100" si="418">IFERROR((Q99-Q98)/Q98,)</f>
        <v>0.12601251719289494</v>
      </c>
      <c r="R100" s="182"/>
    </row>
    <row r="101" spans="1:18" s="135" customFormat="1" x14ac:dyDescent="0.25">
      <c r="A101" s="154" t="s">
        <v>111</v>
      </c>
      <c r="B101" s="152">
        <v>2021</v>
      </c>
      <c r="C101" s="155"/>
      <c r="D101" s="156"/>
      <c r="E101" s="156"/>
      <c r="F101" s="156"/>
      <c r="G101" s="156"/>
      <c r="H101" s="156"/>
      <c r="I101" s="157">
        <f>SUM(C101:H101)</f>
        <v>0</v>
      </c>
      <c r="J101" s="155"/>
      <c r="K101" s="156"/>
      <c r="L101" s="156"/>
      <c r="M101" s="156"/>
      <c r="N101" s="157">
        <f>SUM(J101:M101)</f>
        <v>0</v>
      </c>
      <c r="O101" s="158"/>
      <c r="P101" s="156">
        <f>O101</f>
        <v>0</v>
      </c>
      <c r="Q101" s="156">
        <f>I101+N101+P101</f>
        <v>0</v>
      </c>
      <c r="R101" s="193">
        <f>IFERROR(Q101/$Q$105,)</f>
        <v>0</v>
      </c>
    </row>
    <row r="102" spans="1:18" s="135" customFormat="1" x14ac:dyDescent="0.25">
      <c r="A102" s="136"/>
      <c r="B102" s="130">
        <v>2022</v>
      </c>
      <c r="C102" s="137"/>
      <c r="D102" s="138"/>
      <c r="E102" s="138"/>
      <c r="F102" s="138"/>
      <c r="G102" s="138"/>
      <c r="H102" s="138"/>
      <c r="I102" s="139">
        <f t="shared" ref="I102:I103" si="419">SUM(C102:H102)</f>
        <v>0</v>
      </c>
      <c r="J102" s="137"/>
      <c r="K102" s="138"/>
      <c r="L102" s="138"/>
      <c r="M102" s="138"/>
      <c r="N102" s="139">
        <f t="shared" ref="N102:N103" si="420">SUM(J102:M102)</f>
        <v>0</v>
      </c>
      <c r="O102" s="140"/>
      <c r="P102" s="138">
        <f t="shared" ref="P102:P103" si="421">O102</f>
        <v>0</v>
      </c>
      <c r="Q102" s="138">
        <f t="shared" ref="Q102:Q103" si="422">I102+N102+P102</f>
        <v>0</v>
      </c>
      <c r="R102" s="191">
        <f>IFERROR(Q102/$Q$106,)</f>
        <v>0</v>
      </c>
    </row>
    <row r="103" spans="1:18" s="135" customFormat="1" x14ac:dyDescent="0.25">
      <c r="A103" s="136"/>
      <c r="B103" s="130">
        <v>2023</v>
      </c>
      <c r="C103" s="137"/>
      <c r="D103" s="138"/>
      <c r="E103" s="138"/>
      <c r="F103" s="138"/>
      <c r="G103" s="138"/>
      <c r="H103" s="138"/>
      <c r="I103" s="139">
        <f t="shared" si="419"/>
        <v>0</v>
      </c>
      <c r="J103" s="137"/>
      <c r="K103" s="138"/>
      <c r="L103" s="138"/>
      <c r="M103" s="138"/>
      <c r="N103" s="139">
        <f t="shared" si="420"/>
        <v>0</v>
      </c>
      <c r="O103" s="140"/>
      <c r="P103" s="138">
        <f t="shared" si="421"/>
        <v>0</v>
      </c>
      <c r="Q103" s="138">
        <f t="shared" si="422"/>
        <v>0</v>
      </c>
      <c r="R103" s="191">
        <f>IFERROR(Q103/$Q$107,)</f>
        <v>0</v>
      </c>
    </row>
    <row r="104" spans="1:18" s="135" customFormat="1" x14ac:dyDescent="0.25">
      <c r="A104" s="159"/>
      <c r="B104" s="160" t="s">
        <v>185</v>
      </c>
      <c r="C104" s="161">
        <f>IFERROR((C103-C102)/C102,)</f>
        <v>0</v>
      </c>
      <c r="D104" s="162">
        <f t="shared" ref="D104" si="423">IFERROR((D103-D102)/D102,)</f>
        <v>0</v>
      </c>
      <c r="E104" s="162">
        <f t="shared" ref="E104" si="424">IFERROR((E103-E102)/E102,)</f>
        <v>0</v>
      </c>
      <c r="F104" s="162">
        <f t="shared" ref="F104" si="425">IFERROR((F103-F102)/F102,)</f>
        <v>0</v>
      </c>
      <c r="G104" s="162">
        <f t="shared" ref="G104" si="426">IFERROR((G103-G102)/G102,)</f>
        <v>0</v>
      </c>
      <c r="H104" s="162">
        <f t="shared" ref="H104" si="427">IFERROR((H103-H102)/H102,)</f>
        <v>0</v>
      </c>
      <c r="I104" s="163">
        <f t="shared" ref="I104" si="428">IFERROR((I103-I102)/I102,)</f>
        <v>0</v>
      </c>
      <c r="J104" s="161">
        <f t="shared" ref="J104" si="429">IFERROR((J103-J102)/J102,)</f>
        <v>0</v>
      </c>
      <c r="K104" s="162">
        <f t="shared" ref="K104" si="430">IFERROR((K103-K102)/K102,)</f>
        <v>0</v>
      </c>
      <c r="L104" s="162">
        <f t="shared" ref="L104" si="431">IFERROR((L103-L102)/L102,)</f>
        <v>0</v>
      </c>
      <c r="M104" s="162">
        <f t="shared" ref="M104" si="432">IFERROR((M103-M102)/M102,)</f>
        <v>0</v>
      </c>
      <c r="N104" s="163">
        <f t="shared" ref="N104" si="433">IFERROR((N103-N102)/N102,)</f>
        <v>0</v>
      </c>
      <c r="O104" s="164">
        <f t="shared" ref="O104" si="434">IFERROR((O103-O102)/O102,)</f>
        <v>0</v>
      </c>
      <c r="P104" s="162">
        <f t="shared" ref="P104" si="435">IFERROR((P103-P102)/P102,)</f>
        <v>0</v>
      </c>
      <c r="Q104" s="162">
        <f t="shared" ref="Q104" si="436">IFERROR((Q103-Q102)/Q102,)</f>
        <v>0</v>
      </c>
      <c r="R104" s="195"/>
    </row>
    <row r="105" spans="1:18" s="135" customFormat="1" ht="24.75" customHeight="1" x14ac:dyDescent="0.25">
      <c r="A105" s="428" t="s">
        <v>37</v>
      </c>
      <c r="B105" s="165">
        <v>2021</v>
      </c>
      <c r="C105" s="196">
        <f>SUMIF($B$5:$B$104,$B105,C$5:C$104)</f>
        <v>0</v>
      </c>
      <c r="D105" s="196">
        <f t="shared" ref="D105:Q107" si="437">SUMIF($B$5:$B$104,$B105,D$5:D$104)</f>
        <v>380129851</v>
      </c>
      <c r="E105" s="196">
        <f t="shared" si="437"/>
        <v>60355026</v>
      </c>
      <c r="F105" s="196">
        <f t="shared" si="437"/>
        <v>278480352</v>
      </c>
      <c r="G105" s="196">
        <f t="shared" si="437"/>
        <v>75033162</v>
      </c>
      <c r="H105" s="196">
        <f t="shared" si="437"/>
        <v>2080052</v>
      </c>
      <c r="I105" s="196">
        <f t="shared" si="437"/>
        <v>796078443</v>
      </c>
      <c r="J105" s="196">
        <f t="shared" si="437"/>
        <v>0</v>
      </c>
      <c r="K105" s="196">
        <f t="shared" si="437"/>
        <v>0</v>
      </c>
      <c r="L105" s="196">
        <f t="shared" si="437"/>
        <v>852107</v>
      </c>
      <c r="M105" s="196">
        <f t="shared" si="437"/>
        <v>0</v>
      </c>
      <c r="N105" s="196">
        <f t="shared" si="437"/>
        <v>852107</v>
      </c>
      <c r="O105" s="196">
        <f t="shared" si="437"/>
        <v>0</v>
      </c>
      <c r="P105" s="196">
        <f t="shared" si="437"/>
        <v>0</v>
      </c>
      <c r="Q105" s="196">
        <f t="shared" si="437"/>
        <v>796930550</v>
      </c>
      <c r="R105" s="170">
        <f>IFERROR(Q105/$Q$105,)</f>
        <v>1</v>
      </c>
    </row>
    <row r="106" spans="1:18" s="135" customFormat="1" ht="21" customHeight="1" x14ac:dyDescent="0.25">
      <c r="A106" s="428"/>
      <c r="B106" s="165">
        <v>2022</v>
      </c>
      <c r="C106" s="196">
        <f>SUMIF($B$5:$B$104,$B106,C$5:C$104)</f>
        <v>0</v>
      </c>
      <c r="D106" s="196">
        <f t="shared" si="437"/>
        <v>387875215</v>
      </c>
      <c r="E106" s="196">
        <f t="shared" si="437"/>
        <v>64116549</v>
      </c>
      <c r="F106" s="196">
        <f t="shared" si="437"/>
        <v>279159483</v>
      </c>
      <c r="G106" s="196">
        <f t="shared" si="437"/>
        <v>82734031</v>
      </c>
      <c r="H106" s="196">
        <f t="shared" si="437"/>
        <v>3218325</v>
      </c>
      <c r="I106" s="196">
        <f t="shared" si="437"/>
        <v>817103603</v>
      </c>
      <c r="J106" s="196">
        <f t="shared" si="437"/>
        <v>0</v>
      </c>
      <c r="K106" s="196">
        <f t="shared" si="437"/>
        <v>0</v>
      </c>
      <c r="L106" s="196">
        <f t="shared" si="437"/>
        <v>19083364</v>
      </c>
      <c r="M106" s="196">
        <f t="shared" si="437"/>
        <v>0</v>
      </c>
      <c r="N106" s="196">
        <f t="shared" si="437"/>
        <v>19083364</v>
      </c>
      <c r="O106" s="196">
        <f t="shared" si="437"/>
        <v>0</v>
      </c>
      <c r="P106" s="196">
        <f t="shared" si="437"/>
        <v>0</v>
      </c>
      <c r="Q106" s="196">
        <f t="shared" si="437"/>
        <v>836186967</v>
      </c>
      <c r="R106" s="170">
        <f>IFERROR(Q106/$Q$106,)</f>
        <v>1</v>
      </c>
    </row>
    <row r="107" spans="1:18" s="135" customFormat="1" ht="21" customHeight="1" x14ac:dyDescent="0.25">
      <c r="A107" s="428"/>
      <c r="B107" s="165">
        <v>2023</v>
      </c>
      <c r="C107" s="196">
        <f>SUMIF($B$5:$B$104,$B107,C$5:C$104)</f>
        <v>0</v>
      </c>
      <c r="D107" s="196">
        <f t="shared" si="437"/>
        <v>411384723</v>
      </c>
      <c r="E107" s="196">
        <f t="shared" si="437"/>
        <v>72380263</v>
      </c>
      <c r="F107" s="196">
        <f t="shared" si="437"/>
        <v>332090107</v>
      </c>
      <c r="G107" s="196">
        <f t="shared" si="437"/>
        <v>99312376</v>
      </c>
      <c r="H107" s="196">
        <f t="shared" si="437"/>
        <v>2562541</v>
      </c>
      <c r="I107" s="196">
        <f t="shared" si="437"/>
        <v>917730010</v>
      </c>
      <c r="J107" s="196">
        <f t="shared" si="437"/>
        <v>0</v>
      </c>
      <c r="K107" s="196">
        <f t="shared" si="437"/>
        <v>0</v>
      </c>
      <c r="L107" s="196">
        <f t="shared" si="437"/>
        <v>12773883</v>
      </c>
      <c r="M107" s="196">
        <f t="shared" si="437"/>
        <v>0</v>
      </c>
      <c r="N107" s="196">
        <f t="shared" si="437"/>
        <v>12773883</v>
      </c>
      <c r="O107" s="196">
        <f t="shared" si="437"/>
        <v>0</v>
      </c>
      <c r="P107" s="196">
        <f t="shared" si="437"/>
        <v>0</v>
      </c>
      <c r="Q107" s="196">
        <f t="shared" si="437"/>
        <v>930503893</v>
      </c>
      <c r="R107" s="170">
        <f>IFERROR(Q107/$Q$107,)</f>
        <v>1</v>
      </c>
    </row>
    <row r="108" spans="1:18" s="135" customFormat="1" ht="34.5" customHeight="1" x14ac:dyDescent="0.25">
      <c r="A108" s="428"/>
      <c r="B108" s="79" t="s">
        <v>325</v>
      </c>
      <c r="C108" s="170">
        <f>IFERROR((C107-C106)/C106,)</f>
        <v>0</v>
      </c>
      <c r="D108" s="170">
        <f t="shared" ref="D108" si="438">IFERROR((D107-D106)/D106,)</f>
        <v>6.0611008620388387E-2</v>
      </c>
      <c r="E108" s="170">
        <f t="shared" ref="E108" si="439">IFERROR((E107-E106)/E106,)</f>
        <v>0.12888582010238886</v>
      </c>
      <c r="F108" s="170">
        <f t="shared" ref="F108" si="440">IFERROR((F107-F106)/F106,)</f>
        <v>0.18960711429602412</v>
      </c>
      <c r="G108" s="170">
        <f t="shared" ref="G108" si="441">IFERROR((G107-G106)/G106,)</f>
        <v>0.20038120709965165</v>
      </c>
      <c r="H108" s="170">
        <f t="shared" ref="H108" si="442">IFERROR((H107-H106)/H106,)</f>
        <v>-0.20376562342212176</v>
      </c>
      <c r="I108" s="170">
        <f t="shared" ref="I108" si="443">IFERROR((I107-I106)/I106,)</f>
        <v>0.12315012029141671</v>
      </c>
      <c r="J108" s="169">
        <f t="shared" ref="J108" si="444">IFERROR((J107-J106)/J106,)</f>
        <v>0</v>
      </c>
      <c r="K108" s="169">
        <f t="shared" ref="K108" si="445">IFERROR((K107-K106)/K106,)</f>
        <v>0</v>
      </c>
      <c r="L108" s="169">
        <f t="shared" ref="L108" si="446">IFERROR((L107-L106)/L106,)</f>
        <v>-0.33062729401378083</v>
      </c>
      <c r="M108" s="169">
        <f t="shared" ref="M108" si="447">IFERROR((M107-M106)/M106,)</f>
        <v>0</v>
      </c>
      <c r="N108" s="169">
        <f t="shared" ref="N108" si="448">IFERROR((N107-N106)/N106,)</f>
        <v>-0.33062729401378083</v>
      </c>
      <c r="O108" s="169">
        <f t="shared" ref="O108" si="449">IFERROR((O107-O106)/O106,)</f>
        <v>0</v>
      </c>
      <c r="P108" s="169">
        <f t="shared" ref="P108" si="450">IFERROR((P107-P106)/P106,)</f>
        <v>0</v>
      </c>
      <c r="Q108" s="170">
        <f t="shared" ref="Q108" si="451">IFERROR((Q107-Q106)/Q106,)</f>
        <v>0.11279406367499627</v>
      </c>
      <c r="R108" s="169"/>
    </row>
  </sheetData>
  <mergeCells count="9">
    <mergeCell ref="A1:R1"/>
    <mergeCell ref="B2:R2"/>
    <mergeCell ref="A105:A108"/>
    <mergeCell ref="Q3:R3"/>
    <mergeCell ref="A3:A4"/>
    <mergeCell ref="B3:B4"/>
    <mergeCell ref="C3:I3"/>
    <mergeCell ref="J3:N3"/>
    <mergeCell ref="O3:P3"/>
  </mergeCells>
  <pageMargins left="0.19685039370078741" right="0.19685039370078741" top="0.74803149606299213" bottom="0.74803149606299213" header="0.31496062992125984" footer="0.31496062992125984"/>
  <pageSetup paperSize="9" scale="68" fitToHeight="4"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M21"/>
  <sheetViews>
    <sheetView showZeros="0" tabSelected="1" topLeftCell="B1" workbookViewId="0">
      <selection activeCell="C9" sqref="C9"/>
    </sheetView>
  </sheetViews>
  <sheetFormatPr baseColWidth="10" defaultColWidth="11.28515625" defaultRowHeight="15" x14ac:dyDescent="0.25"/>
  <cols>
    <col min="1" max="1" width="64" customWidth="1"/>
    <col min="2" max="4" width="13" bestFit="1" customWidth="1"/>
    <col min="5" max="5" width="6.85546875" bestFit="1" customWidth="1"/>
    <col min="6" max="6" width="18.42578125" customWidth="1"/>
    <col min="7" max="9" width="13" bestFit="1" customWidth="1"/>
    <col min="10" max="10" width="8" bestFit="1" customWidth="1"/>
    <col min="11" max="11" width="19" customWidth="1"/>
    <col min="12" max="12" width="13" bestFit="1" customWidth="1"/>
    <col min="13" max="13" width="19.42578125" customWidth="1"/>
  </cols>
  <sheetData>
    <row r="1" spans="1:13" ht="29.25" customHeight="1" x14ac:dyDescent="0.25">
      <c r="A1" s="434" t="s">
        <v>189</v>
      </c>
      <c r="B1" s="434"/>
      <c r="C1" s="434"/>
      <c r="D1" s="434"/>
      <c r="E1" s="434"/>
      <c r="F1" s="434"/>
      <c r="G1" s="434"/>
      <c r="H1" s="434"/>
      <c r="I1" s="434"/>
      <c r="J1" s="434"/>
      <c r="K1" s="434"/>
      <c r="L1" s="434"/>
      <c r="M1" s="434"/>
    </row>
    <row r="2" spans="1:13" ht="32.25" customHeight="1" x14ac:dyDescent="0.25">
      <c r="A2" s="231" t="s">
        <v>345</v>
      </c>
      <c r="B2" s="435"/>
      <c r="C2" s="435"/>
      <c r="D2" s="435"/>
      <c r="E2" s="435"/>
      <c r="F2" s="435"/>
      <c r="G2" s="435"/>
      <c r="H2" s="435"/>
      <c r="I2" s="435"/>
      <c r="J2" s="435"/>
      <c r="K2" s="435"/>
      <c r="L2" s="435"/>
      <c r="M2" s="435"/>
    </row>
    <row r="3" spans="1:13" s="41" customFormat="1" ht="28.35" customHeight="1" x14ac:dyDescent="0.25">
      <c r="A3" s="80" t="s">
        <v>38</v>
      </c>
      <c r="B3" s="436">
        <v>2021</v>
      </c>
      <c r="C3" s="437"/>
      <c r="D3" s="437"/>
      <c r="E3" s="437"/>
      <c r="F3" s="438"/>
      <c r="G3" s="436" t="s">
        <v>39</v>
      </c>
      <c r="H3" s="437"/>
      <c r="I3" s="437"/>
      <c r="J3" s="437"/>
      <c r="K3" s="438"/>
      <c r="L3" s="426" t="s">
        <v>40</v>
      </c>
      <c r="M3" s="426"/>
    </row>
    <row r="4" spans="1:13" s="41" customFormat="1" ht="48.75" customHeight="1" x14ac:dyDescent="0.25">
      <c r="A4" s="78" t="s">
        <v>41</v>
      </c>
      <c r="B4" s="81" t="s">
        <v>42</v>
      </c>
      <c r="C4" s="81" t="s">
        <v>43</v>
      </c>
      <c r="D4" s="81" t="s">
        <v>44</v>
      </c>
      <c r="E4" s="81" t="s">
        <v>33</v>
      </c>
      <c r="F4" s="82" t="s">
        <v>176</v>
      </c>
      <c r="G4" s="81" t="s">
        <v>42</v>
      </c>
      <c r="H4" s="81" t="s">
        <v>43</v>
      </c>
      <c r="I4" s="81" t="s">
        <v>44</v>
      </c>
      <c r="J4" s="81" t="s">
        <v>33</v>
      </c>
      <c r="K4" s="82" t="s">
        <v>176</v>
      </c>
      <c r="L4" s="81" t="s">
        <v>42</v>
      </c>
      <c r="M4" s="82" t="s">
        <v>176</v>
      </c>
    </row>
    <row r="5" spans="1:13" s="42" customFormat="1" ht="33" customHeight="1" x14ac:dyDescent="0.25">
      <c r="A5" s="197" t="s">
        <v>288</v>
      </c>
      <c r="B5" s="203">
        <v>202048495</v>
      </c>
      <c r="C5" s="203">
        <v>244817590</v>
      </c>
      <c r="D5" s="203">
        <v>242226009.82999998</v>
      </c>
      <c r="E5" s="227">
        <f>IFERROR(D5/C5,)</f>
        <v>0.98941424033297598</v>
      </c>
      <c r="F5" s="198" t="s">
        <v>2562</v>
      </c>
      <c r="G5" s="203">
        <v>206073884</v>
      </c>
      <c r="H5" s="203">
        <v>223794937</v>
      </c>
      <c r="I5" s="203">
        <v>223794937</v>
      </c>
      <c r="J5" s="227">
        <f>IFERROR(I5/H5,)</f>
        <v>1</v>
      </c>
      <c r="K5" s="198" t="s">
        <v>2563</v>
      </c>
      <c r="L5" s="203">
        <v>211058756</v>
      </c>
      <c r="M5" s="198" t="s">
        <v>2564</v>
      </c>
    </row>
    <row r="6" spans="1:13" s="42" customFormat="1" ht="63.75" x14ac:dyDescent="0.25">
      <c r="A6" s="198" t="s">
        <v>289</v>
      </c>
      <c r="B6" s="204">
        <v>381108231</v>
      </c>
      <c r="C6" s="204">
        <v>549395040</v>
      </c>
      <c r="D6" s="204">
        <v>547140270.43000007</v>
      </c>
      <c r="E6" s="228">
        <f t="shared" ref="E6:E17" si="0">IFERROR(D6/C6,)</f>
        <v>0.99589590475734924</v>
      </c>
      <c r="F6" s="198" t="s">
        <v>353</v>
      </c>
      <c r="G6" s="204">
        <v>416192584</v>
      </c>
      <c r="H6" s="204">
        <v>443460824</v>
      </c>
      <c r="I6" s="204">
        <v>443460824</v>
      </c>
      <c r="J6" s="228">
        <f t="shared" ref="J6:J17" si="1">IFERROR(I6/H6,)</f>
        <v>1</v>
      </c>
      <c r="K6" s="198" t="s">
        <v>354</v>
      </c>
      <c r="L6" s="204">
        <v>429080474</v>
      </c>
      <c r="M6" s="198" t="s">
        <v>353</v>
      </c>
    </row>
    <row r="7" spans="1:13" s="42" customFormat="1" ht="20.25" customHeight="1" x14ac:dyDescent="0.25">
      <c r="A7" s="198"/>
      <c r="B7" s="204"/>
      <c r="C7" s="204"/>
      <c r="D7" s="204"/>
      <c r="E7" s="228">
        <f t="shared" si="0"/>
        <v>0</v>
      </c>
      <c r="F7" s="199"/>
      <c r="G7" s="204"/>
      <c r="H7" s="204"/>
      <c r="I7" s="204"/>
      <c r="J7" s="228">
        <f t="shared" si="1"/>
        <v>0</v>
      </c>
      <c r="K7" s="199"/>
      <c r="L7" s="204"/>
      <c r="M7" s="199"/>
    </row>
    <row r="8" spans="1:13" s="42" customFormat="1" ht="21" customHeight="1" x14ac:dyDescent="0.25">
      <c r="A8" s="198"/>
      <c r="B8" s="204"/>
      <c r="C8" s="204"/>
      <c r="D8" s="204"/>
      <c r="E8" s="228">
        <f t="shared" si="0"/>
        <v>0</v>
      </c>
      <c r="F8" s="199"/>
      <c r="G8" s="204"/>
      <c r="H8" s="204"/>
      <c r="I8" s="204"/>
      <c r="J8" s="228">
        <f t="shared" si="1"/>
        <v>0</v>
      </c>
      <c r="K8" s="199"/>
      <c r="L8" s="204"/>
      <c r="M8" s="199"/>
    </row>
    <row r="9" spans="1:13" s="42" customFormat="1" ht="21" customHeight="1" x14ac:dyDescent="0.25">
      <c r="A9" s="198"/>
      <c r="B9" s="204"/>
      <c r="C9" s="204"/>
      <c r="D9" s="204"/>
      <c r="E9" s="228">
        <f t="shared" si="0"/>
        <v>0</v>
      </c>
      <c r="F9" s="199"/>
      <c r="G9" s="204"/>
      <c r="H9" s="204"/>
      <c r="I9" s="204"/>
      <c r="J9" s="228">
        <f t="shared" si="1"/>
        <v>0</v>
      </c>
      <c r="K9" s="199"/>
      <c r="L9" s="204"/>
      <c r="M9" s="199"/>
    </row>
    <row r="10" spans="1:13" s="42" customFormat="1" ht="22.5" customHeight="1" x14ac:dyDescent="0.25">
      <c r="A10" s="198"/>
      <c r="B10" s="204"/>
      <c r="C10" s="204"/>
      <c r="D10" s="204"/>
      <c r="E10" s="228">
        <f t="shared" si="0"/>
        <v>0</v>
      </c>
      <c r="F10" s="199"/>
      <c r="G10" s="204"/>
      <c r="H10" s="204"/>
      <c r="I10" s="204"/>
      <c r="J10" s="228">
        <f t="shared" si="1"/>
        <v>0</v>
      </c>
      <c r="K10" s="199"/>
      <c r="L10" s="204"/>
      <c r="M10" s="199"/>
    </row>
    <row r="11" spans="1:13" s="42" customFormat="1" ht="12.75" x14ac:dyDescent="0.25">
      <c r="A11" s="198"/>
      <c r="B11" s="204"/>
      <c r="C11" s="204"/>
      <c r="D11" s="204"/>
      <c r="E11" s="228">
        <f t="shared" si="0"/>
        <v>0</v>
      </c>
      <c r="F11" s="199"/>
      <c r="G11" s="204"/>
      <c r="H11" s="204"/>
      <c r="I11" s="204"/>
      <c r="J11" s="228">
        <f t="shared" si="1"/>
        <v>0</v>
      </c>
      <c r="K11" s="199"/>
      <c r="L11" s="204"/>
      <c r="M11" s="199"/>
    </row>
    <row r="12" spans="1:13" s="42" customFormat="1" ht="12.75" x14ac:dyDescent="0.25">
      <c r="A12" s="199"/>
      <c r="B12" s="204"/>
      <c r="C12" s="204"/>
      <c r="D12" s="204"/>
      <c r="E12" s="228">
        <f t="shared" si="0"/>
        <v>0</v>
      </c>
      <c r="F12" s="199"/>
      <c r="G12" s="204"/>
      <c r="H12" s="204"/>
      <c r="I12" s="204"/>
      <c r="J12" s="228">
        <f t="shared" si="1"/>
        <v>0</v>
      </c>
      <c r="K12" s="199"/>
      <c r="L12" s="204"/>
      <c r="M12" s="199"/>
    </row>
    <row r="13" spans="1:13" s="42" customFormat="1" ht="12.75" x14ac:dyDescent="0.25">
      <c r="A13" s="199"/>
      <c r="B13" s="204"/>
      <c r="C13" s="204"/>
      <c r="D13" s="204"/>
      <c r="E13" s="228">
        <f t="shared" si="0"/>
        <v>0</v>
      </c>
      <c r="F13" s="199"/>
      <c r="G13" s="204"/>
      <c r="H13" s="204"/>
      <c r="I13" s="204"/>
      <c r="J13" s="228">
        <f t="shared" si="1"/>
        <v>0</v>
      </c>
      <c r="K13" s="199"/>
      <c r="L13" s="204"/>
      <c r="M13" s="199"/>
    </row>
    <row r="14" spans="1:13" s="42" customFormat="1" ht="12.75" x14ac:dyDescent="0.25">
      <c r="A14" s="199"/>
      <c r="B14" s="204"/>
      <c r="C14" s="204"/>
      <c r="D14" s="204"/>
      <c r="E14" s="228">
        <f t="shared" si="0"/>
        <v>0</v>
      </c>
      <c r="F14" s="199"/>
      <c r="G14" s="204"/>
      <c r="H14" s="204"/>
      <c r="I14" s="204"/>
      <c r="J14" s="228">
        <f t="shared" si="1"/>
        <v>0</v>
      </c>
      <c r="K14" s="199"/>
      <c r="L14" s="204"/>
      <c r="M14" s="199"/>
    </row>
    <row r="15" spans="1:13" s="42" customFormat="1" ht="12.75" x14ac:dyDescent="0.25">
      <c r="A15" s="199"/>
      <c r="B15" s="204"/>
      <c r="C15" s="204"/>
      <c r="D15" s="204"/>
      <c r="E15" s="228">
        <f t="shared" si="0"/>
        <v>0</v>
      </c>
      <c r="F15" s="199"/>
      <c r="G15" s="204"/>
      <c r="H15" s="204"/>
      <c r="I15" s="204"/>
      <c r="J15" s="228">
        <f t="shared" si="1"/>
        <v>0</v>
      </c>
      <c r="K15" s="199"/>
      <c r="L15" s="204"/>
      <c r="M15" s="199"/>
    </row>
    <row r="16" spans="1:13" s="42" customFormat="1" ht="12.75" x14ac:dyDescent="0.25">
      <c r="A16" s="200"/>
      <c r="B16" s="205"/>
      <c r="C16" s="205"/>
      <c r="D16" s="205"/>
      <c r="E16" s="229">
        <f t="shared" si="0"/>
        <v>0</v>
      </c>
      <c r="F16" s="200"/>
      <c r="G16" s="205"/>
      <c r="H16" s="205"/>
      <c r="I16" s="205"/>
      <c r="J16" s="229">
        <f t="shared" si="1"/>
        <v>0</v>
      </c>
      <c r="K16" s="200"/>
      <c r="L16" s="205"/>
      <c r="M16" s="200"/>
    </row>
    <row r="17" spans="1:13" s="42" customFormat="1" ht="22.5" customHeight="1" x14ac:dyDescent="0.25">
      <c r="A17" s="279" t="s">
        <v>47</v>
      </c>
      <c r="B17" s="206">
        <f>SUM(B5:B16)</f>
        <v>583156726</v>
      </c>
      <c r="C17" s="206">
        <f t="shared" ref="C17:D17" si="2">SUM(C5:C16)</f>
        <v>794212630</v>
      </c>
      <c r="D17" s="206">
        <f t="shared" si="2"/>
        <v>789366280.25999999</v>
      </c>
      <c r="E17" s="230">
        <f t="shared" si="0"/>
        <v>0.99389791907489555</v>
      </c>
      <c r="F17" s="83"/>
      <c r="G17" s="206">
        <f>SUM(G5:G16)</f>
        <v>622266468</v>
      </c>
      <c r="H17" s="206">
        <f t="shared" ref="H17" si="3">SUM(H5:H16)</f>
        <v>667255761</v>
      </c>
      <c r="I17" s="206">
        <f t="shared" ref="I17" si="4">SUM(I5:I16)</f>
        <v>667255761</v>
      </c>
      <c r="J17" s="230">
        <f t="shared" si="1"/>
        <v>1</v>
      </c>
      <c r="K17" s="83"/>
      <c r="L17" s="206">
        <f t="shared" ref="L17" si="5">SUM(L5:L16)</f>
        <v>640139230</v>
      </c>
      <c r="M17" s="83"/>
    </row>
    <row r="18" spans="1:13" s="202" customFormat="1" x14ac:dyDescent="0.25">
      <c r="A18" s="201" t="s">
        <v>45</v>
      </c>
    </row>
    <row r="19" spans="1:13" s="202" customFormat="1" x14ac:dyDescent="0.25">
      <c r="A19" s="201" t="s">
        <v>46</v>
      </c>
    </row>
    <row r="20" spans="1:13" ht="36" customHeight="1" x14ac:dyDescent="0.25">
      <c r="A20" s="433" t="s">
        <v>356</v>
      </c>
      <c r="B20" s="433"/>
      <c r="C20" s="433"/>
      <c r="D20" s="433"/>
      <c r="E20" s="433"/>
      <c r="F20" s="433"/>
      <c r="G20" s="433"/>
      <c r="H20" s="433"/>
      <c r="I20" s="433"/>
      <c r="J20" s="433"/>
      <c r="K20" s="433"/>
      <c r="L20" s="433"/>
      <c r="M20" s="433"/>
    </row>
    <row r="21" spans="1:13" ht="44.25" customHeight="1" x14ac:dyDescent="0.25">
      <c r="A21" s="433" t="s">
        <v>355</v>
      </c>
      <c r="B21" s="433"/>
      <c r="C21" s="433"/>
      <c r="D21" s="433"/>
      <c r="E21" s="433"/>
      <c r="F21" s="433"/>
      <c r="G21" s="433"/>
      <c r="H21" s="433"/>
      <c r="I21" s="433"/>
      <c r="J21" s="433"/>
      <c r="K21" s="433"/>
      <c r="L21" s="433"/>
      <c r="M21" s="433"/>
    </row>
  </sheetData>
  <mergeCells count="7">
    <mergeCell ref="A20:M20"/>
    <mergeCell ref="A21:M21"/>
    <mergeCell ref="L3:M3"/>
    <mergeCell ref="A1:M1"/>
    <mergeCell ref="B2:M2"/>
    <mergeCell ref="B3:F3"/>
    <mergeCell ref="G3:K3"/>
  </mergeCells>
  <pageMargins left="0.19685039370078741" right="0.19685039370078741" top="0.74803149606299213" bottom="0.74803149606299213" header="0.31496062992125984" footer="0.31496062992125984"/>
  <pageSetup paperSize="9" scale="63"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U45"/>
  <sheetViews>
    <sheetView workbookViewId="0">
      <selection activeCell="E29" sqref="E29"/>
    </sheetView>
  </sheetViews>
  <sheetFormatPr baseColWidth="10" defaultColWidth="11.42578125" defaultRowHeight="12" x14ac:dyDescent="0.2"/>
  <cols>
    <col min="1" max="1" width="61.85546875" style="44" customWidth="1"/>
    <col min="2" max="4" width="12.7109375" style="44" customWidth="1"/>
    <col min="5" max="5" width="13.140625" style="44" customWidth="1"/>
    <col min="6" max="6" width="12.7109375" style="44" customWidth="1"/>
    <col min="7" max="7" width="14.28515625" style="44" customWidth="1"/>
    <col min="8" max="8" width="12.7109375" style="44" customWidth="1"/>
    <col min="9" max="9" width="15" style="44" customWidth="1"/>
    <col min="10" max="10" width="12.7109375" style="44" customWidth="1"/>
    <col min="11" max="16384" width="11.42578125" style="44"/>
  </cols>
  <sheetData>
    <row r="1" spans="1:21" s="46" customFormat="1" ht="20.25" x14ac:dyDescent="0.2">
      <c r="A1" s="439" t="s">
        <v>252</v>
      </c>
      <c r="B1" s="439"/>
      <c r="C1" s="439"/>
      <c r="D1" s="439"/>
      <c r="E1" s="439"/>
      <c r="F1" s="439"/>
      <c r="G1" s="439"/>
      <c r="H1" s="439"/>
      <c r="I1" s="439"/>
      <c r="J1" s="439"/>
    </row>
    <row r="2" spans="1:21" ht="45.75" customHeight="1" x14ac:dyDescent="0.2">
      <c r="A2" s="232" t="s">
        <v>343</v>
      </c>
      <c r="B2" s="444" t="s">
        <v>261</v>
      </c>
      <c r="C2" s="445"/>
      <c r="D2" s="445"/>
      <c r="E2" s="445"/>
      <c r="F2" s="445"/>
      <c r="G2" s="445"/>
      <c r="H2" s="445"/>
      <c r="I2" s="445"/>
      <c r="J2" s="446"/>
      <c r="K2" s="45"/>
      <c r="L2" s="45"/>
      <c r="M2" s="45"/>
      <c r="N2" s="45"/>
      <c r="O2" s="45"/>
      <c r="P2" s="45"/>
      <c r="Q2" s="45"/>
      <c r="R2" s="45"/>
      <c r="S2" s="45"/>
      <c r="T2" s="45"/>
      <c r="U2" s="45"/>
    </row>
    <row r="3" spans="1:21" x14ac:dyDescent="0.2">
      <c r="A3" s="57"/>
      <c r="B3" s="447"/>
      <c r="C3" s="448"/>
      <c r="D3" s="448"/>
      <c r="E3" s="448"/>
      <c r="F3" s="448"/>
      <c r="G3" s="448"/>
      <c r="H3" s="448"/>
      <c r="I3" s="448"/>
      <c r="J3" s="449"/>
    </row>
    <row r="4" spans="1:21" ht="18.75" customHeight="1" x14ac:dyDescent="0.2">
      <c r="A4" s="442" t="s">
        <v>259</v>
      </c>
      <c r="B4" s="440" t="s">
        <v>190</v>
      </c>
      <c r="C4" s="440" t="s">
        <v>112</v>
      </c>
      <c r="D4" s="440" t="s">
        <v>191</v>
      </c>
      <c r="E4" s="440" t="s">
        <v>193</v>
      </c>
      <c r="F4" s="440" t="s">
        <v>192</v>
      </c>
      <c r="G4" s="440" t="s">
        <v>194</v>
      </c>
      <c r="H4" s="440" t="s">
        <v>196</v>
      </c>
      <c r="I4" s="440" t="s">
        <v>195</v>
      </c>
      <c r="J4" s="440" t="s">
        <v>197</v>
      </c>
    </row>
    <row r="5" spans="1:21" ht="18.75" customHeight="1" x14ac:dyDescent="0.2">
      <c r="A5" s="443"/>
      <c r="B5" s="441"/>
      <c r="C5" s="441"/>
      <c r="D5" s="441"/>
      <c r="E5" s="441"/>
      <c r="F5" s="441"/>
      <c r="G5" s="441"/>
      <c r="H5" s="441"/>
      <c r="I5" s="441"/>
      <c r="J5" s="441"/>
    </row>
    <row r="6" spans="1:21" x14ac:dyDescent="0.2">
      <c r="A6" s="91" t="s">
        <v>113</v>
      </c>
      <c r="B6" s="207">
        <v>48500</v>
      </c>
      <c r="C6" s="207">
        <v>138589</v>
      </c>
      <c r="D6" s="207">
        <v>410000</v>
      </c>
      <c r="E6" s="207">
        <v>253515</v>
      </c>
      <c r="F6" s="207">
        <v>814705</v>
      </c>
      <c r="G6" s="207">
        <f>D6-B6</f>
        <v>361500</v>
      </c>
      <c r="H6" s="211">
        <f>IFERROR(G6/B6,)</f>
        <v>7.4536082474226806</v>
      </c>
      <c r="I6" s="207">
        <f>F6-D6</f>
        <v>404705</v>
      </c>
      <c r="J6" s="211">
        <f>IFERROR(I6/D6,)</f>
        <v>0.98708536585365858</v>
      </c>
    </row>
    <row r="7" spans="1:21" x14ac:dyDescent="0.2">
      <c r="A7" s="91" t="s">
        <v>267</v>
      </c>
      <c r="B7" s="207">
        <v>4146612</v>
      </c>
      <c r="C7" s="207">
        <v>3378617</v>
      </c>
      <c r="D7" s="207">
        <v>67002357</v>
      </c>
      <c r="E7" s="207">
        <v>65323276</v>
      </c>
      <c r="F7" s="207">
        <v>56334106</v>
      </c>
      <c r="G7" s="207">
        <f t="shared" ref="G7:G34" si="0">D7-B7</f>
        <v>62855745</v>
      </c>
      <c r="H7" s="211">
        <f t="shared" ref="H7:H34" si="1">IFERROR(G7/B7,)</f>
        <v>15.158337698342647</v>
      </c>
      <c r="I7" s="207">
        <f t="shared" ref="I7:I34" si="2">F7-D7</f>
        <v>-10668251</v>
      </c>
      <c r="J7" s="211">
        <f t="shared" ref="J7:J34" si="3">IFERROR(I7/D7,)</f>
        <v>-0.15922202557739873</v>
      </c>
    </row>
    <row r="8" spans="1:21" x14ac:dyDescent="0.2">
      <c r="A8" s="91" t="s">
        <v>265</v>
      </c>
      <c r="B8" s="207">
        <v>1123000</v>
      </c>
      <c r="C8" s="207">
        <v>1980469</v>
      </c>
      <c r="D8" s="207">
        <v>1123000</v>
      </c>
      <c r="E8" s="207">
        <v>3156900</v>
      </c>
      <c r="F8" s="207">
        <v>3206934</v>
      </c>
      <c r="G8" s="207">
        <f t="shared" si="0"/>
        <v>0</v>
      </c>
      <c r="H8" s="211">
        <f t="shared" si="1"/>
        <v>0</v>
      </c>
      <c r="I8" s="207">
        <f t="shared" si="2"/>
        <v>2083934</v>
      </c>
      <c r="J8" s="211">
        <f t="shared" si="3"/>
        <v>1.8556847729296526</v>
      </c>
    </row>
    <row r="9" spans="1:21" x14ac:dyDescent="0.2">
      <c r="A9" s="91" t="s">
        <v>114</v>
      </c>
      <c r="B9" s="207"/>
      <c r="C9" s="207"/>
      <c r="D9" s="207"/>
      <c r="E9" s="207"/>
      <c r="F9" s="207"/>
      <c r="G9" s="207">
        <f t="shared" si="0"/>
        <v>0</v>
      </c>
      <c r="H9" s="211">
        <f t="shared" si="1"/>
        <v>0</v>
      </c>
      <c r="I9" s="207">
        <f t="shared" si="2"/>
        <v>0</v>
      </c>
      <c r="J9" s="211">
        <f t="shared" si="3"/>
        <v>0</v>
      </c>
    </row>
    <row r="10" spans="1:21" x14ac:dyDescent="0.2">
      <c r="A10" s="91" t="s">
        <v>266</v>
      </c>
      <c r="B10" s="207"/>
      <c r="C10" s="207"/>
      <c r="D10" s="207"/>
      <c r="E10" s="207"/>
      <c r="F10" s="207">
        <v>6000</v>
      </c>
      <c r="G10" s="207">
        <f t="shared" si="0"/>
        <v>0</v>
      </c>
      <c r="H10" s="211">
        <f t="shared" si="1"/>
        <v>0</v>
      </c>
      <c r="I10" s="207">
        <f t="shared" si="2"/>
        <v>6000</v>
      </c>
      <c r="J10" s="211">
        <f t="shared" si="3"/>
        <v>0</v>
      </c>
    </row>
    <row r="11" spans="1:21" x14ac:dyDescent="0.2">
      <c r="A11" s="91" t="s">
        <v>275</v>
      </c>
      <c r="B11" s="207">
        <v>40000</v>
      </c>
      <c r="C11" s="207">
        <v>214650</v>
      </c>
      <c r="D11" s="207">
        <v>150000</v>
      </c>
      <c r="E11" s="207">
        <v>570796</v>
      </c>
      <c r="F11" s="207">
        <v>847630</v>
      </c>
      <c r="G11" s="207">
        <f t="shared" si="0"/>
        <v>110000</v>
      </c>
      <c r="H11" s="211">
        <f t="shared" si="1"/>
        <v>2.75</v>
      </c>
      <c r="I11" s="207">
        <f t="shared" si="2"/>
        <v>697630</v>
      </c>
      <c r="J11" s="211">
        <f t="shared" si="3"/>
        <v>4.6508666666666665</v>
      </c>
    </row>
    <row r="12" spans="1:21" x14ac:dyDescent="0.2">
      <c r="A12" s="91" t="s">
        <v>115</v>
      </c>
      <c r="B12" s="207">
        <v>362500</v>
      </c>
      <c r="C12" s="207">
        <v>436376</v>
      </c>
      <c r="D12" s="207">
        <v>508304</v>
      </c>
      <c r="E12" s="207">
        <v>663467</v>
      </c>
      <c r="F12" s="207">
        <v>730426</v>
      </c>
      <c r="G12" s="207">
        <f t="shared" si="0"/>
        <v>145804</v>
      </c>
      <c r="H12" s="211">
        <f t="shared" si="1"/>
        <v>0.40221793103448278</v>
      </c>
      <c r="I12" s="207">
        <f t="shared" si="2"/>
        <v>222122</v>
      </c>
      <c r="J12" s="211">
        <f t="shared" si="3"/>
        <v>0.43698652774717495</v>
      </c>
    </row>
    <row r="13" spans="1:21" x14ac:dyDescent="0.2">
      <c r="A13" s="91" t="s">
        <v>116</v>
      </c>
      <c r="B13" s="207"/>
      <c r="C13" s="207"/>
      <c r="D13" s="207"/>
      <c r="E13" s="207"/>
      <c r="F13" s="207"/>
      <c r="G13" s="207">
        <f t="shared" si="0"/>
        <v>0</v>
      </c>
      <c r="H13" s="211">
        <f t="shared" si="1"/>
        <v>0</v>
      </c>
      <c r="I13" s="207">
        <f t="shared" si="2"/>
        <v>0</v>
      </c>
      <c r="J13" s="211">
        <f t="shared" si="3"/>
        <v>0</v>
      </c>
    </row>
    <row r="14" spans="1:21" x14ac:dyDescent="0.2">
      <c r="A14" s="91" t="s">
        <v>117</v>
      </c>
      <c r="B14" s="207">
        <v>30467329</v>
      </c>
      <c r="C14" s="207">
        <v>32160330</v>
      </c>
      <c r="D14" s="207">
        <v>31216294</v>
      </c>
      <c r="E14" s="207">
        <v>32394308</v>
      </c>
      <c r="F14" s="207">
        <v>32385286</v>
      </c>
      <c r="G14" s="207">
        <f t="shared" si="0"/>
        <v>748965</v>
      </c>
      <c r="H14" s="211">
        <f t="shared" si="1"/>
        <v>2.4582561864874994E-2</v>
      </c>
      <c r="I14" s="207">
        <f t="shared" si="2"/>
        <v>1168992</v>
      </c>
      <c r="J14" s="211">
        <f t="shared" si="3"/>
        <v>3.744813525910539E-2</v>
      </c>
    </row>
    <row r="15" spans="1:21" x14ac:dyDescent="0.2">
      <c r="A15" s="91" t="s">
        <v>276</v>
      </c>
      <c r="B15" s="207">
        <v>198668750</v>
      </c>
      <c r="C15" s="207">
        <v>240830562</v>
      </c>
      <c r="D15" s="207">
        <v>94874739</v>
      </c>
      <c r="E15" s="207">
        <v>81166909</v>
      </c>
      <c r="F15" s="207">
        <v>46332675</v>
      </c>
      <c r="G15" s="207">
        <f t="shared" si="0"/>
        <v>-103794011</v>
      </c>
      <c r="H15" s="211">
        <f t="shared" si="1"/>
        <v>-0.52244759681630859</v>
      </c>
      <c r="I15" s="207">
        <f t="shared" si="2"/>
        <v>-48542064</v>
      </c>
      <c r="J15" s="211">
        <f t="shared" si="3"/>
        <v>-0.51164371582619061</v>
      </c>
    </row>
    <row r="16" spans="1:21" x14ac:dyDescent="0.2">
      <c r="A16" s="91" t="s">
        <v>118</v>
      </c>
      <c r="B16" s="207">
        <v>51500</v>
      </c>
      <c r="C16" s="207">
        <v>67078</v>
      </c>
      <c r="D16" s="207">
        <v>101500</v>
      </c>
      <c r="E16" s="207">
        <v>198618</v>
      </c>
      <c r="F16" s="207">
        <v>1209846</v>
      </c>
      <c r="G16" s="207">
        <f t="shared" si="0"/>
        <v>50000</v>
      </c>
      <c r="H16" s="211">
        <f t="shared" si="1"/>
        <v>0.970873786407767</v>
      </c>
      <c r="I16" s="207">
        <f t="shared" si="2"/>
        <v>1108346</v>
      </c>
      <c r="J16" s="211">
        <f t="shared" si="3"/>
        <v>10.919665024630541</v>
      </c>
    </row>
    <row r="17" spans="1:10" x14ac:dyDescent="0.2">
      <c r="A17" s="91" t="s">
        <v>263</v>
      </c>
      <c r="B17" s="207">
        <v>0</v>
      </c>
      <c r="C17" s="207">
        <v>0</v>
      </c>
      <c r="D17" s="207">
        <v>0</v>
      </c>
      <c r="E17" s="207">
        <v>0</v>
      </c>
      <c r="F17" s="207">
        <v>0</v>
      </c>
      <c r="G17" s="207">
        <f t="shared" si="0"/>
        <v>0</v>
      </c>
      <c r="H17" s="211">
        <f t="shared" si="1"/>
        <v>0</v>
      </c>
      <c r="I17" s="207">
        <f t="shared" si="2"/>
        <v>0</v>
      </c>
      <c r="J17" s="211">
        <f t="shared" si="3"/>
        <v>0</v>
      </c>
    </row>
    <row r="18" spans="1:10" x14ac:dyDescent="0.2">
      <c r="A18" s="91" t="s">
        <v>264</v>
      </c>
      <c r="B18" s="207">
        <v>0</v>
      </c>
      <c r="C18" s="207">
        <v>0</v>
      </c>
      <c r="D18" s="207">
        <v>0</v>
      </c>
      <c r="E18" s="207">
        <v>0</v>
      </c>
      <c r="F18" s="207">
        <v>0</v>
      </c>
      <c r="G18" s="207">
        <f t="shared" si="0"/>
        <v>0</v>
      </c>
      <c r="H18" s="211">
        <f t="shared" si="1"/>
        <v>0</v>
      </c>
      <c r="I18" s="207">
        <f t="shared" si="2"/>
        <v>0</v>
      </c>
      <c r="J18" s="211">
        <f t="shared" si="3"/>
        <v>0</v>
      </c>
    </row>
    <row r="19" spans="1:10" x14ac:dyDescent="0.2">
      <c r="A19" s="91" t="s">
        <v>120</v>
      </c>
      <c r="B19" s="207">
        <v>1102800</v>
      </c>
      <c r="C19" s="207">
        <v>1731981</v>
      </c>
      <c r="D19" s="207">
        <v>1102800</v>
      </c>
      <c r="E19" s="207">
        <v>2513670</v>
      </c>
      <c r="F19" s="207">
        <v>4759487</v>
      </c>
      <c r="G19" s="207">
        <f t="shared" si="0"/>
        <v>0</v>
      </c>
      <c r="H19" s="211">
        <f t="shared" si="1"/>
        <v>0</v>
      </c>
      <c r="I19" s="207">
        <f t="shared" si="2"/>
        <v>3656687</v>
      </c>
      <c r="J19" s="211">
        <f t="shared" si="3"/>
        <v>3.3158206383750453</v>
      </c>
    </row>
    <row r="20" spans="1:10" x14ac:dyDescent="0.2">
      <c r="A20" s="91" t="s">
        <v>121</v>
      </c>
      <c r="B20" s="207">
        <v>61000</v>
      </c>
      <c r="C20" s="207">
        <v>149768</v>
      </c>
      <c r="D20" s="207">
        <v>65500</v>
      </c>
      <c r="E20" s="207">
        <v>227413</v>
      </c>
      <c r="F20" s="207">
        <v>24160</v>
      </c>
      <c r="G20" s="207">
        <f t="shared" si="0"/>
        <v>4500</v>
      </c>
      <c r="H20" s="211">
        <f t="shared" si="1"/>
        <v>7.3770491803278687E-2</v>
      </c>
      <c r="I20" s="207">
        <f t="shared" si="2"/>
        <v>-41340</v>
      </c>
      <c r="J20" s="211">
        <f t="shared" si="3"/>
        <v>-0.63114503816793888</v>
      </c>
    </row>
    <row r="21" spans="1:10" x14ac:dyDescent="0.2">
      <c r="A21" s="91" t="s">
        <v>119</v>
      </c>
      <c r="B21" s="207">
        <v>1550000</v>
      </c>
      <c r="C21" s="207">
        <v>818803</v>
      </c>
      <c r="D21" s="207">
        <v>1550000</v>
      </c>
      <c r="E21" s="207">
        <v>1558101</v>
      </c>
      <c r="F21" s="207">
        <v>1813695</v>
      </c>
      <c r="G21" s="207">
        <f t="shared" si="0"/>
        <v>0</v>
      </c>
      <c r="H21" s="211">
        <f t="shared" si="1"/>
        <v>0</v>
      </c>
      <c r="I21" s="207">
        <f t="shared" si="2"/>
        <v>263695</v>
      </c>
      <c r="J21" s="211">
        <f t="shared" si="3"/>
        <v>0.1701258064516129</v>
      </c>
    </row>
    <row r="22" spans="1:10" x14ac:dyDescent="0.2">
      <c r="A22" s="91" t="s">
        <v>277</v>
      </c>
      <c r="B22" s="207">
        <v>1520042</v>
      </c>
      <c r="C22" s="207">
        <v>1124468</v>
      </c>
      <c r="D22" s="207">
        <v>1365042</v>
      </c>
      <c r="E22" s="207">
        <v>1378732</v>
      </c>
      <c r="F22" s="207">
        <v>1555358</v>
      </c>
      <c r="G22" s="207">
        <f t="shared" si="0"/>
        <v>-155000</v>
      </c>
      <c r="H22" s="211">
        <f t="shared" si="1"/>
        <v>-0.10197086659447568</v>
      </c>
      <c r="I22" s="207">
        <f t="shared" si="2"/>
        <v>190316</v>
      </c>
      <c r="J22" s="211">
        <f t="shared" si="3"/>
        <v>0.13942135113791371</v>
      </c>
    </row>
    <row r="23" spans="1:10" x14ac:dyDescent="0.2">
      <c r="A23" s="91" t="s">
        <v>278</v>
      </c>
      <c r="B23" s="207">
        <v>20000</v>
      </c>
      <c r="C23" s="207">
        <v>21504</v>
      </c>
      <c r="D23" s="207">
        <v>25000</v>
      </c>
      <c r="E23" s="207">
        <v>235690</v>
      </c>
      <c r="F23" s="207">
        <v>236300</v>
      </c>
      <c r="G23" s="207">
        <f t="shared" si="0"/>
        <v>5000</v>
      </c>
      <c r="H23" s="211">
        <f t="shared" si="1"/>
        <v>0.25</v>
      </c>
      <c r="I23" s="207">
        <f t="shared" si="2"/>
        <v>211300</v>
      </c>
      <c r="J23" s="211">
        <f t="shared" si="3"/>
        <v>8.452</v>
      </c>
    </row>
    <row r="24" spans="1:10" x14ac:dyDescent="0.2">
      <c r="A24" s="91" t="s">
        <v>262</v>
      </c>
      <c r="B24" s="207">
        <v>2598158</v>
      </c>
      <c r="C24" s="207">
        <v>1602320</v>
      </c>
      <c r="D24" s="207">
        <v>2598158</v>
      </c>
      <c r="E24" s="207">
        <v>2490046</v>
      </c>
      <c r="F24" s="207">
        <v>2912893</v>
      </c>
      <c r="G24" s="207">
        <f t="shared" si="0"/>
        <v>0</v>
      </c>
      <c r="H24" s="211">
        <f t="shared" si="1"/>
        <v>0</v>
      </c>
      <c r="I24" s="207">
        <f t="shared" si="2"/>
        <v>314735</v>
      </c>
      <c r="J24" s="211">
        <f t="shared" si="3"/>
        <v>0.12113774450976422</v>
      </c>
    </row>
    <row r="25" spans="1:10" x14ac:dyDescent="0.2">
      <c r="A25" s="91" t="s">
        <v>279</v>
      </c>
      <c r="B25" s="207">
        <v>3100000</v>
      </c>
      <c r="C25" s="207">
        <v>2934299</v>
      </c>
      <c r="D25" s="207">
        <v>3100000</v>
      </c>
      <c r="E25" s="207">
        <v>5355038</v>
      </c>
      <c r="F25" s="207">
        <v>3313602</v>
      </c>
      <c r="G25" s="207">
        <f t="shared" si="0"/>
        <v>0</v>
      </c>
      <c r="H25" s="211">
        <f t="shared" si="1"/>
        <v>0</v>
      </c>
      <c r="I25" s="207">
        <f t="shared" si="2"/>
        <v>213602</v>
      </c>
      <c r="J25" s="211">
        <f t="shared" si="3"/>
        <v>6.8903870967741934E-2</v>
      </c>
    </row>
    <row r="26" spans="1:10" x14ac:dyDescent="0.2">
      <c r="A26" s="91" t="s">
        <v>280</v>
      </c>
      <c r="B26" s="207">
        <v>4395857</v>
      </c>
      <c r="C26" s="207">
        <v>1399931</v>
      </c>
      <c r="D26" s="207">
        <v>2790000</v>
      </c>
      <c r="E26" s="207">
        <v>3176380</v>
      </c>
      <c r="F26" s="207">
        <v>6094498</v>
      </c>
      <c r="G26" s="207">
        <f t="shared" si="0"/>
        <v>-1605857</v>
      </c>
      <c r="H26" s="211">
        <f t="shared" si="1"/>
        <v>-0.36531147396287006</v>
      </c>
      <c r="I26" s="207">
        <f t="shared" si="2"/>
        <v>3304498</v>
      </c>
      <c r="J26" s="211">
        <f t="shared" si="3"/>
        <v>1.1844078853046596</v>
      </c>
    </row>
    <row r="27" spans="1:10" x14ac:dyDescent="0.2">
      <c r="A27" s="91" t="s">
        <v>281</v>
      </c>
      <c r="B27" s="207">
        <v>0</v>
      </c>
      <c r="C27" s="207">
        <v>1001216</v>
      </c>
      <c r="D27" s="207">
        <v>4463846</v>
      </c>
      <c r="E27" s="207">
        <v>6036850</v>
      </c>
      <c r="F27" s="207">
        <v>190006</v>
      </c>
      <c r="G27" s="207">
        <f t="shared" si="0"/>
        <v>4463846</v>
      </c>
      <c r="H27" s="211">
        <f t="shared" si="1"/>
        <v>0</v>
      </c>
      <c r="I27" s="207">
        <f t="shared" si="2"/>
        <v>-4273840</v>
      </c>
      <c r="J27" s="211">
        <f t="shared" si="3"/>
        <v>-0.95743446346491345</v>
      </c>
    </row>
    <row r="28" spans="1:10" x14ac:dyDescent="0.2">
      <c r="A28" s="91" t="s">
        <v>122</v>
      </c>
      <c r="B28" s="207">
        <v>150200</v>
      </c>
      <c r="C28" s="207">
        <v>51718</v>
      </c>
      <c r="D28" s="207">
        <v>230400</v>
      </c>
      <c r="E28" s="207">
        <v>230814</v>
      </c>
      <c r="F28" s="207">
        <v>235711</v>
      </c>
      <c r="G28" s="207">
        <f t="shared" si="0"/>
        <v>80200</v>
      </c>
      <c r="H28" s="211">
        <f t="shared" si="1"/>
        <v>0.53395472703062585</v>
      </c>
      <c r="I28" s="207">
        <f t="shared" si="2"/>
        <v>5311</v>
      </c>
      <c r="J28" s="211">
        <f t="shared" si="3"/>
        <v>2.3051215277777776E-2</v>
      </c>
    </row>
    <row r="29" spans="1:10" x14ac:dyDescent="0.2">
      <c r="A29" s="91" t="s">
        <v>282</v>
      </c>
      <c r="B29" s="207">
        <v>2500000</v>
      </c>
      <c r="C29" s="207">
        <v>2516425</v>
      </c>
      <c r="D29" s="207">
        <v>4499997</v>
      </c>
      <c r="E29" s="207">
        <v>4813185</v>
      </c>
      <c r="F29" s="207">
        <v>6772902</v>
      </c>
      <c r="G29" s="207">
        <f t="shared" si="0"/>
        <v>1999997</v>
      </c>
      <c r="H29" s="211">
        <f t="shared" si="1"/>
        <v>0.79999880000000001</v>
      </c>
      <c r="I29" s="207">
        <f t="shared" si="2"/>
        <v>2272905</v>
      </c>
      <c r="J29" s="211">
        <f t="shared" si="3"/>
        <v>0.50509033672689119</v>
      </c>
    </row>
    <row r="30" spans="1:10" x14ac:dyDescent="0.2">
      <c r="A30" s="91" t="s">
        <v>123</v>
      </c>
      <c r="B30" s="207">
        <v>261450</v>
      </c>
      <c r="C30" s="207">
        <v>513773</v>
      </c>
      <c r="D30" s="207">
        <v>669989</v>
      </c>
      <c r="E30" s="207">
        <v>1939121</v>
      </c>
      <c r="F30" s="207">
        <v>4143394</v>
      </c>
      <c r="G30" s="207">
        <f t="shared" si="0"/>
        <v>408539</v>
      </c>
      <c r="H30" s="211">
        <f t="shared" si="1"/>
        <v>1.5625894052400076</v>
      </c>
      <c r="I30" s="207">
        <f t="shared" si="2"/>
        <v>3473405</v>
      </c>
      <c r="J30" s="211">
        <f t="shared" si="3"/>
        <v>5.1842716820723922</v>
      </c>
    </row>
    <row r="31" spans="1:10" x14ac:dyDescent="0.2">
      <c r="A31" s="91" t="s">
        <v>283</v>
      </c>
      <c r="B31" s="207"/>
      <c r="C31" s="207"/>
      <c r="D31" s="207"/>
      <c r="E31" s="207"/>
      <c r="F31" s="207"/>
      <c r="G31" s="207">
        <f t="shared" si="0"/>
        <v>0</v>
      </c>
      <c r="H31" s="211">
        <f t="shared" si="1"/>
        <v>0</v>
      </c>
      <c r="I31" s="207">
        <f t="shared" si="2"/>
        <v>0</v>
      </c>
      <c r="J31" s="211">
        <f t="shared" si="3"/>
        <v>0</v>
      </c>
    </row>
    <row r="32" spans="1:10" x14ac:dyDescent="0.2">
      <c r="A32" s="91" t="s">
        <v>284</v>
      </c>
      <c r="B32" s="207">
        <v>0</v>
      </c>
      <c r="C32" s="207">
        <v>0</v>
      </c>
      <c r="D32" s="207">
        <v>4606000</v>
      </c>
      <c r="E32" s="207">
        <v>49935454</v>
      </c>
      <c r="F32" s="207">
        <v>86651510</v>
      </c>
      <c r="G32" s="207">
        <f t="shared" si="0"/>
        <v>4606000</v>
      </c>
      <c r="H32" s="211">
        <f t="shared" si="1"/>
        <v>0</v>
      </c>
      <c r="I32" s="207">
        <f t="shared" si="2"/>
        <v>82045510</v>
      </c>
      <c r="J32" s="211">
        <f t="shared" si="3"/>
        <v>17.812746417716024</v>
      </c>
    </row>
    <row r="33" spans="1:10" x14ac:dyDescent="0.2">
      <c r="A33" s="91" t="s">
        <v>285</v>
      </c>
      <c r="B33" s="208">
        <v>26312654</v>
      </c>
      <c r="C33" s="208">
        <v>29626175</v>
      </c>
      <c r="D33" s="208">
        <v>56706557</v>
      </c>
      <c r="E33" s="208">
        <v>43128237</v>
      </c>
      <c r="F33" s="208">
        <v>71518983</v>
      </c>
      <c r="G33" s="208">
        <f t="shared" si="0"/>
        <v>30393903</v>
      </c>
      <c r="H33" s="212">
        <f t="shared" si="1"/>
        <v>1.1551059425628445</v>
      </c>
      <c r="I33" s="208">
        <f t="shared" si="2"/>
        <v>14812426</v>
      </c>
      <c r="J33" s="212">
        <f t="shared" si="3"/>
        <v>0.26121187361101822</v>
      </c>
    </row>
    <row r="34" spans="1:10" ht="18.75" thickBot="1" x14ac:dyDescent="0.25">
      <c r="A34" s="90" t="s">
        <v>10</v>
      </c>
      <c r="B34" s="209">
        <f>SUM(B6:B33)</f>
        <v>278480352</v>
      </c>
      <c r="C34" s="209">
        <f t="shared" ref="C34:F34" si="4">SUM(C6:C33)</f>
        <v>322699052</v>
      </c>
      <c r="D34" s="209">
        <f t="shared" si="4"/>
        <v>279159483</v>
      </c>
      <c r="E34" s="209">
        <f t="shared" si="4"/>
        <v>306746520</v>
      </c>
      <c r="F34" s="209">
        <f t="shared" si="4"/>
        <v>332090107</v>
      </c>
      <c r="G34" s="209">
        <f t="shared" si="0"/>
        <v>679131</v>
      </c>
      <c r="H34" s="213">
        <f t="shared" si="1"/>
        <v>2.4387034673096076E-3</v>
      </c>
      <c r="I34" s="210">
        <f t="shared" si="2"/>
        <v>52930624</v>
      </c>
      <c r="J34" s="214">
        <f t="shared" si="3"/>
        <v>0.18960711429602412</v>
      </c>
    </row>
    <row r="35" spans="1:10" x14ac:dyDescent="0.2">
      <c r="A35" s="88" t="s">
        <v>124</v>
      </c>
      <c r="B35" s="45"/>
      <c r="C35" s="45"/>
      <c r="D35" s="45"/>
      <c r="E35" s="45"/>
      <c r="F35" s="45"/>
      <c r="G35" s="45"/>
      <c r="H35" s="45"/>
      <c r="I35" s="45"/>
    </row>
    <row r="36" spans="1:10" x14ac:dyDescent="0.2">
      <c r="A36" s="88" t="s">
        <v>260</v>
      </c>
      <c r="B36" s="48"/>
      <c r="C36" s="48"/>
      <c r="D36" s="48"/>
      <c r="E36" s="48"/>
      <c r="F36" s="48"/>
      <c r="G36" s="48"/>
      <c r="H36" s="48"/>
      <c r="I36" s="48"/>
    </row>
    <row r="37" spans="1:10" x14ac:dyDescent="0.2">
      <c r="A37" s="88" t="s">
        <v>125</v>
      </c>
      <c r="B37" s="45"/>
      <c r="C37" s="45"/>
      <c r="D37" s="45"/>
      <c r="E37" s="45"/>
      <c r="F37" s="45"/>
      <c r="G37" s="45"/>
      <c r="H37" s="45"/>
      <c r="I37" s="45"/>
    </row>
    <row r="38" spans="1:10" x14ac:dyDescent="0.2">
      <c r="A38" s="47"/>
      <c r="B38" s="45"/>
      <c r="C38" s="45"/>
      <c r="D38" s="45"/>
      <c r="E38" s="45"/>
      <c r="F38" s="45"/>
      <c r="G38" s="45"/>
      <c r="H38" s="45"/>
      <c r="I38" s="45"/>
    </row>
    <row r="41" spans="1:10" x14ac:dyDescent="0.2">
      <c r="B41" s="226">
        <v>278480352</v>
      </c>
      <c r="C41" s="226">
        <v>322699052</v>
      </c>
      <c r="D41" s="226">
        <v>279159483</v>
      </c>
      <c r="E41" s="226">
        <v>306746520</v>
      </c>
      <c r="F41" s="226">
        <v>332090107</v>
      </c>
    </row>
    <row r="43" spans="1:10" x14ac:dyDescent="0.2">
      <c r="B43" s="226">
        <f>B41-B34</f>
        <v>0</v>
      </c>
      <c r="C43" s="226">
        <f t="shared" ref="C43:F43" si="5">C41-C34</f>
        <v>0</v>
      </c>
      <c r="D43" s="226">
        <f t="shared" si="5"/>
        <v>0</v>
      </c>
      <c r="E43" s="226">
        <f t="shared" si="5"/>
        <v>0</v>
      </c>
      <c r="F43" s="226">
        <f t="shared" si="5"/>
        <v>0</v>
      </c>
    </row>
    <row r="45" spans="1:10" x14ac:dyDescent="0.2">
      <c r="B45" s="44">
        <v>1611000</v>
      </c>
      <c r="C45" s="44">
        <v>968571</v>
      </c>
      <c r="D45" s="44">
        <v>1615500</v>
      </c>
      <c r="E45" s="44">
        <v>1785514</v>
      </c>
      <c r="F45" s="44">
        <v>1837855</v>
      </c>
    </row>
  </sheetData>
  <mergeCells count="12">
    <mergeCell ref="A1:J1"/>
    <mergeCell ref="G4:G5"/>
    <mergeCell ref="H4:H5"/>
    <mergeCell ref="I4:I5"/>
    <mergeCell ref="J4:J5"/>
    <mergeCell ref="A4:A5"/>
    <mergeCell ref="B4:B5"/>
    <mergeCell ref="C4:C5"/>
    <mergeCell ref="D4:D5"/>
    <mergeCell ref="E4:E5"/>
    <mergeCell ref="F4:F5"/>
    <mergeCell ref="B2:J3"/>
  </mergeCells>
  <pageMargins left="0.19685039370078741" right="0.19685039370078741" top="0.74803149606299213" bottom="0.74803149606299213" header="0.31496062992125984" footer="0.31496062992125984"/>
  <pageSetup paperSize="9" scale="79" orientation="landscape" r:id="rId1"/>
  <headerFooter>
    <oddFooter>&amp;R&amp;P/&amp;N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9E86F-D54E-4EAD-B979-B4EAD76E6FD6}">
  <sheetPr>
    <tabColor rgb="FF92D050"/>
    <pageSetUpPr fitToPage="1"/>
  </sheetPr>
  <dimension ref="A1:AA205"/>
  <sheetViews>
    <sheetView workbookViewId="0">
      <pane xSplit="2" ySplit="5" topLeftCell="C148" activePane="bottomRight" state="frozen"/>
      <selection activeCell="E10" sqref="E10"/>
      <selection pane="topRight" activeCell="E10" sqref="E10"/>
      <selection pane="bottomLeft" activeCell="E10" sqref="E10"/>
      <selection pane="bottomRight" activeCell="B206" sqref="B206"/>
    </sheetView>
  </sheetViews>
  <sheetFormatPr baseColWidth="10" defaultColWidth="11.42578125" defaultRowHeight="12" x14ac:dyDescent="0.2"/>
  <cols>
    <col min="1" max="1" width="6" style="397" customWidth="1"/>
    <col min="2" max="2" width="45.7109375" style="44" customWidth="1"/>
    <col min="3" max="4" width="20.28515625" style="44" customWidth="1"/>
    <col min="5" max="11" width="17.7109375" style="44" customWidth="1"/>
    <col min="12" max="12" width="36.42578125" style="44" customWidth="1"/>
    <col min="13" max="16384" width="11.42578125" style="44"/>
  </cols>
  <sheetData>
    <row r="1" spans="1:27" ht="20.25" x14ac:dyDescent="0.2">
      <c r="A1" s="343"/>
      <c r="B1" s="439" t="s">
        <v>253</v>
      </c>
      <c r="C1" s="439"/>
      <c r="D1" s="439"/>
      <c r="E1" s="439"/>
      <c r="F1" s="439"/>
      <c r="G1" s="439"/>
      <c r="H1" s="439"/>
      <c r="I1" s="439"/>
      <c r="J1" s="439"/>
      <c r="K1" s="439"/>
      <c r="L1" s="439"/>
    </row>
    <row r="2" spans="1:27" ht="20.25" x14ac:dyDescent="0.2">
      <c r="A2" s="343"/>
      <c r="B2" s="439" t="s">
        <v>246</v>
      </c>
      <c r="C2" s="439"/>
      <c r="D2" s="439"/>
      <c r="E2" s="439"/>
      <c r="F2" s="439"/>
      <c r="G2" s="439"/>
      <c r="H2" s="439"/>
      <c r="I2" s="439"/>
      <c r="J2" s="439"/>
      <c r="K2" s="439"/>
      <c r="L2" s="439"/>
    </row>
    <row r="3" spans="1:27" ht="45" x14ac:dyDescent="0.2">
      <c r="A3" s="343"/>
      <c r="B3" s="232" t="s">
        <v>343</v>
      </c>
      <c r="C3" s="439"/>
      <c r="D3" s="439"/>
      <c r="E3" s="439"/>
      <c r="F3" s="439"/>
      <c r="G3" s="439"/>
      <c r="H3" s="439"/>
      <c r="I3" s="439"/>
      <c r="J3" s="439"/>
      <c r="K3" s="439"/>
      <c r="L3" s="439"/>
      <c r="M3" s="45"/>
      <c r="N3" s="45"/>
      <c r="O3" s="45"/>
      <c r="P3" s="45"/>
      <c r="Q3" s="45"/>
      <c r="R3" s="45"/>
      <c r="S3" s="45"/>
      <c r="T3" s="45"/>
      <c r="U3" s="45"/>
      <c r="V3" s="45"/>
      <c r="W3" s="45"/>
      <c r="X3" s="45"/>
      <c r="Y3" s="45"/>
      <c r="Z3" s="45"/>
      <c r="AA3" s="45"/>
    </row>
    <row r="4" spans="1:27" ht="18" hidden="1" x14ac:dyDescent="0.2">
      <c r="A4" s="343"/>
      <c r="B4" s="73"/>
      <c r="C4" s="73"/>
      <c r="D4" s="73"/>
      <c r="E4" s="73"/>
      <c r="F4" s="73"/>
      <c r="G4" s="73"/>
      <c r="H4" s="73"/>
      <c r="I4" s="74"/>
      <c r="J4" s="57"/>
      <c r="K4" s="57"/>
      <c r="L4" s="57"/>
    </row>
    <row r="5" spans="1:27" ht="18" hidden="1" x14ac:dyDescent="0.2">
      <c r="A5" s="343"/>
      <c r="B5" s="56" t="s">
        <v>126</v>
      </c>
      <c r="C5" s="56"/>
      <c r="D5" s="56"/>
      <c r="E5" s="56"/>
      <c r="F5" s="56"/>
      <c r="G5" s="56"/>
      <c r="H5" s="56"/>
      <c r="I5" s="56" t="s">
        <v>86</v>
      </c>
      <c r="J5" s="56" t="s">
        <v>131</v>
      </c>
      <c r="K5" s="56"/>
      <c r="L5" s="56"/>
    </row>
    <row r="6" spans="1:27" ht="36" x14ac:dyDescent="0.2">
      <c r="A6" s="343"/>
      <c r="B6" s="238" t="s">
        <v>247</v>
      </c>
      <c r="C6" s="215" t="s">
        <v>203</v>
      </c>
      <c r="D6" s="215" t="s">
        <v>127</v>
      </c>
      <c r="E6" s="215" t="s">
        <v>204</v>
      </c>
      <c r="F6" s="450" t="s">
        <v>1761</v>
      </c>
      <c r="G6" s="451"/>
      <c r="H6" s="215" t="s">
        <v>205</v>
      </c>
      <c r="I6" s="215" t="s">
        <v>248</v>
      </c>
      <c r="J6" s="215" t="s">
        <v>128</v>
      </c>
      <c r="K6" s="215" t="s">
        <v>129</v>
      </c>
      <c r="L6" s="215" t="s">
        <v>133</v>
      </c>
      <c r="N6" s="70"/>
    </row>
    <row r="7" spans="1:27" ht="18" x14ac:dyDescent="0.2">
      <c r="A7" s="71" t="s">
        <v>1762</v>
      </c>
      <c r="B7" s="343"/>
      <c r="C7" s="344"/>
      <c r="D7" s="344"/>
      <c r="E7" s="344"/>
      <c r="F7" s="344" t="s">
        <v>1763</v>
      </c>
      <c r="G7" s="344" t="s">
        <v>1764</v>
      </c>
      <c r="H7" s="344"/>
      <c r="I7" s="344"/>
      <c r="J7" s="344"/>
      <c r="K7" s="344"/>
      <c r="L7" s="344"/>
    </row>
    <row r="8" spans="1:27" ht="22.5" customHeight="1" x14ac:dyDescent="0.2">
      <c r="A8" s="393"/>
      <c r="B8" s="71" t="s">
        <v>224</v>
      </c>
      <c r="C8" s="72"/>
      <c r="D8" s="72"/>
      <c r="E8" s="72"/>
      <c r="F8" s="72"/>
      <c r="G8" s="72"/>
      <c r="H8" s="72"/>
      <c r="I8" s="72"/>
      <c r="J8" s="72"/>
      <c r="K8" s="72"/>
      <c r="L8" s="72"/>
    </row>
    <row r="9" spans="1:27" ht="48" x14ac:dyDescent="0.2">
      <c r="A9" s="394">
        <v>1</v>
      </c>
      <c r="B9" s="261" t="s">
        <v>1765</v>
      </c>
      <c r="C9" s="261" t="s">
        <v>1766</v>
      </c>
      <c r="D9" s="261" t="s">
        <v>1767</v>
      </c>
      <c r="E9" s="261" t="s">
        <v>1766</v>
      </c>
      <c r="F9" s="345"/>
      <c r="G9" s="345">
        <v>4953309</v>
      </c>
      <c r="H9" s="261" t="s">
        <v>1768</v>
      </c>
      <c r="I9" s="92" t="s">
        <v>1769</v>
      </c>
      <c r="J9" s="346" t="s">
        <v>1770</v>
      </c>
      <c r="K9" s="53"/>
      <c r="L9" s="53"/>
    </row>
    <row r="10" spans="1:27" ht="48" x14ac:dyDescent="0.2">
      <c r="A10" s="394">
        <v>2</v>
      </c>
      <c r="B10" s="261" t="s">
        <v>1771</v>
      </c>
      <c r="C10" s="261" t="s">
        <v>1772</v>
      </c>
      <c r="D10" s="261" t="s">
        <v>1767</v>
      </c>
      <c r="E10" s="261" t="s">
        <v>1772</v>
      </c>
      <c r="F10" s="345">
        <v>200000</v>
      </c>
      <c r="G10" s="54"/>
      <c r="H10" s="261" t="s">
        <v>1773</v>
      </c>
      <c r="I10" s="92" t="s">
        <v>1769</v>
      </c>
      <c r="J10" s="346" t="s">
        <v>1774</v>
      </c>
      <c r="K10" s="53"/>
      <c r="L10" s="53"/>
    </row>
    <row r="11" spans="1:27" ht="36" x14ac:dyDescent="0.2">
      <c r="A11" s="394">
        <v>3</v>
      </c>
      <c r="B11" s="261" t="s">
        <v>1775</v>
      </c>
      <c r="C11" s="261" t="s">
        <v>1776</v>
      </c>
      <c r="D11" s="261" t="s">
        <v>1767</v>
      </c>
      <c r="E11" s="261" t="s">
        <v>1776</v>
      </c>
      <c r="F11" s="345">
        <v>5447049</v>
      </c>
      <c r="G11" s="54"/>
      <c r="H11" s="261" t="s">
        <v>1777</v>
      </c>
      <c r="I11" s="92" t="s">
        <v>1769</v>
      </c>
      <c r="J11" s="346" t="s">
        <v>1778</v>
      </c>
      <c r="K11" s="53"/>
      <c r="L11" s="53"/>
    </row>
    <row r="12" spans="1:27" ht="36" x14ac:dyDescent="0.2">
      <c r="A12" s="394">
        <v>4</v>
      </c>
      <c r="B12" s="261" t="s">
        <v>1779</v>
      </c>
      <c r="C12" s="261" t="s">
        <v>1780</v>
      </c>
      <c r="D12" s="261" t="s">
        <v>1767</v>
      </c>
      <c r="E12" s="261" t="s">
        <v>1780</v>
      </c>
      <c r="F12" s="345">
        <v>155600</v>
      </c>
      <c r="G12" s="54"/>
      <c r="H12" s="261" t="s">
        <v>1781</v>
      </c>
      <c r="I12" s="92" t="s">
        <v>1769</v>
      </c>
      <c r="J12" s="346" t="s">
        <v>1782</v>
      </c>
      <c r="K12" s="53"/>
      <c r="L12" s="53"/>
    </row>
    <row r="13" spans="1:27" ht="36" x14ac:dyDescent="0.2">
      <c r="A13" s="394">
        <v>5</v>
      </c>
      <c r="B13" s="261" t="s">
        <v>1783</v>
      </c>
      <c r="C13" s="261" t="s">
        <v>1784</v>
      </c>
      <c r="D13" s="261" t="s">
        <v>1767</v>
      </c>
      <c r="E13" s="261" t="s">
        <v>1784</v>
      </c>
      <c r="F13" s="345">
        <v>1355640</v>
      </c>
      <c r="G13" s="54"/>
      <c r="H13" s="261" t="s">
        <v>1785</v>
      </c>
      <c r="I13" s="92" t="s">
        <v>1769</v>
      </c>
      <c r="J13" s="346" t="s">
        <v>1782</v>
      </c>
      <c r="K13" s="53"/>
      <c r="L13" s="53"/>
    </row>
    <row r="14" spans="1:27" ht="48" x14ac:dyDescent="0.2">
      <c r="A14" s="394">
        <v>6</v>
      </c>
      <c r="B14" s="261" t="s">
        <v>1786</v>
      </c>
      <c r="C14" s="261" t="s">
        <v>1787</v>
      </c>
      <c r="D14" s="261" t="s">
        <v>1767</v>
      </c>
      <c r="E14" s="261" t="s">
        <v>1787</v>
      </c>
      <c r="F14" s="345">
        <v>81600</v>
      </c>
      <c r="G14" s="54"/>
      <c r="H14" s="261" t="s">
        <v>1788</v>
      </c>
      <c r="I14" s="92" t="s">
        <v>1769</v>
      </c>
      <c r="J14" s="346" t="s">
        <v>1789</v>
      </c>
      <c r="K14" s="53"/>
      <c r="L14" s="53"/>
    </row>
    <row r="15" spans="1:27" ht="48" x14ac:dyDescent="0.2">
      <c r="A15" s="394">
        <v>7</v>
      </c>
      <c r="B15" s="261" t="s">
        <v>1790</v>
      </c>
      <c r="C15" s="261" t="s">
        <v>1791</v>
      </c>
      <c r="D15" s="261" t="s">
        <v>1767</v>
      </c>
      <c r="E15" s="261" t="s">
        <v>1791</v>
      </c>
      <c r="F15" s="345">
        <v>1151000</v>
      </c>
      <c r="G15" s="53"/>
      <c r="H15" s="261" t="s">
        <v>1792</v>
      </c>
      <c r="I15" s="92" t="s">
        <v>1769</v>
      </c>
      <c r="J15" s="346" t="s">
        <v>1789</v>
      </c>
      <c r="K15" s="53"/>
      <c r="L15" s="53"/>
    </row>
    <row r="16" spans="1:27" ht="48" x14ac:dyDescent="0.2">
      <c r="A16" s="394">
        <v>8</v>
      </c>
      <c r="B16" s="261" t="s">
        <v>1793</v>
      </c>
      <c r="C16" s="261" t="s">
        <v>1794</v>
      </c>
      <c r="D16" s="261" t="s">
        <v>1767</v>
      </c>
      <c r="E16" s="261" t="s">
        <v>1794</v>
      </c>
      <c r="F16" s="345">
        <v>629978.4</v>
      </c>
      <c r="G16" s="54"/>
      <c r="H16" s="261" t="s">
        <v>1795</v>
      </c>
      <c r="I16" s="92" t="s">
        <v>1769</v>
      </c>
      <c r="J16" s="346" t="s">
        <v>1796</v>
      </c>
      <c r="K16" s="53"/>
      <c r="L16" s="53"/>
    </row>
    <row r="17" spans="1:12" ht="48" x14ac:dyDescent="0.2">
      <c r="A17" s="394">
        <v>9</v>
      </c>
      <c r="B17" s="261" t="s">
        <v>1797</v>
      </c>
      <c r="C17" s="261" t="s">
        <v>1798</v>
      </c>
      <c r="D17" s="261" t="s">
        <v>1767</v>
      </c>
      <c r="E17" s="261" t="s">
        <v>1798</v>
      </c>
      <c r="F17" s="345">
        <v>1547972.09</v>
      </c>
      <c r="G17" s="54"/>
      <c r="H17" s="261" t="s">
        <v>1799</v>
      </c>
      <c r="I17" s="92" t="s">
        <v>1769</v>
      </c>
      <c r="J17" s="346" t="s">
        <v>1800</v>
      </c>
      <c r="K17" s="53"/>
      <c r="L17" s="53"/>
    </row>
    <row r="18" spans="1:12" ht="48" x14ac:dyDescent="0.2">
      <c r="A18" s="394">
        <v>10</v>
      </c>
      <c r="B18" s="261" t="s">
        <v>1801</v>
      </c>
      <c r="C18" s="261" t="s">
        <v>1802</v>
      </c>
      <c r="D18" s="261" t="s">
        <v>1767</v>
      </c>
      <c r="E18" s="261" t="s">
        <v>1802</v>
      </c>
      <c r="F18" s="345">
        <v>526517.82999999996</v>
      </c>
      <c r="G18" s="54"/>
      <c r="H18" s="261" t="s">
        <v>1803</v>
      </c>
      <c r="I18" s="92" t="s">
        <v>1769</v>
      </c>
      <c r="J18" s="346" t="s">
        <v>1804</v>
      </c>
      <c r="K18" s="53"/>
      <c r="L18" s="53"/>
    </row>
    <row r="19" spans="1:12" ht="96" x14ac:dyDescent="0.2">
      <c r="A19" s="394">
        <v>11</v>
      </c>
      <c r="B19" s="261" t="s">
        <v>1805</v>
      </c>
      <c r="C19" s="261" t="s">
        <v>1806</v>
      </c>
      <c r="D19" s="261" t="s">
        <v>1767</v>
      </c>
      <c r="E19" s="261" t="s">
        <v>1806</v>
      </c>
      <c r="F19" s="345">
        <v>58500</v>
      </c>
      <c r="G19" s="54"/>
      <c r="H19" s="261" t="s">
        <v>1807</v>
      </c>
      <c r="I19" s="92" t="s">
        <v>1769</v>
      </c>
      <c r="J19" s="346" t="s">
        <v>1808</v>
      </c>
      <c r="K19" s="53"/>
      <c r="L19" s="53"/>
    </row>
    <row r="20" spans="1:12" ht="96" x14ac:dyDescent="0.2">
      <c r="A20" s="394">
        <v>12</v>
      </c>
      <c r="B20" s="261" t="s">
        <v>1809</v>
      </c>
      <c r="C20" s="261" t="s">
        <v>1806</v>
      </c>
      <c r="D20" s="261" t="s">
        <v>1767</v>
      </c>
      <c r="E20" s="261" t="s">
        <v>1806</v>
      </c>
      <c r="F20" s="345">
        <v>58500</v>
      </c>
      <c r="G20" s="54"/>
      <c r="H20" s="261" t="s">
        <v>1810</v>
      </c>
      <c r="I20" s="92" t="s">
        <v>1769</v>
      </c>
      <c r="J20" s="346" t="s">
        <v>1811</v>
      </c>
      <c r="K20" s="53"/>
      <c r="L20" s="53"/>
    </row>
    <row r="21" spans="1:12" ht="96" x14ac:dyDescent="0.2">
      <c r="A21" s="394">
        <v>13</v>
      </c>
      <c r="B21" s="261" t="s">
        <v>1812</v>
      </c>
      <c r="C21" s="261" t="s">
        <v>1806</v>
      </c>
      <c r="D21" s="261" t="s">
        <v>1767</v>
      </c>
      <c r="E21" s="261" t="s">
        <v>1806</v>
      </c>
      <c r="F21" s="345">
        <v>58500</v>
      </c>
      <c r="G21" s="54"/>
      <c r="H21" s="261" t="s">
        <v>1813</v>
      </c>
      <c r="I21" s="92" t="s">
        <v>1769</v>
      </c>
      <c r="J21" s="346" t="s">
        <v>1814</v>
      </c>
      <c r="K21" s="53"/>
      <c r="L21" s="53"/>
    </row>
    <row r="22" spans="1:12" ht="96" x14ac:dyDescent="0.2">
      <c r="A22" s="394">
        <v>14</v>
      </c>
      <c r="B22" s="261" t="s">
        <v>1815</v>
      </c>
      <c r="C22" s="261" t="s">
        <v>1806</v>
      </c>
      <c r="D22" s="261" t="s">
        <v>1767</v>
      </c>
      <c r="E22" s="261" t="s">
        <v>1806</v>
      </c>
      <c r="F22" s="345">
        <v>45000</v>
      </c>
      <c r="G22" s="54"/>
      <c r="H22" s="261" t="s">
        <v>1816</v>
      </c>
      <c r="I22" s="92" t="s">
        <v>1769</v>
      </c>
      <c r="J22" s="346" t="s">
        <v>1817</v>
      </c>
      <c r="K22" s="53"/>
      <c r="L22" s="53"/>
    </row>
    <row r="23" spans="1:12" ht="96" x14ac:dyDescent="0.2">
      <c r="A23" s="394">
        <v>15</v>
      </c>
      <c r="B23" s="261" t="s">
        <v>1818</v>
      </c>
      <c r="C23" s="261" t="s">
        <v>1806</v>
      </c>
      <c r="D23" s="261" t="s">
        <v>1767</v>
      </c>
      <c r="E23" s="261" t="s">
        <v>1806</v>
      </c>
      <c r="F23" s="345">
        <v>58500</v>
      </c>
      <c r="G23" s="54"/>
      <c r="H23" s="261" t="s">
        <v>1819</v>
      </c>
      <c r="I23" s="92" t="s">
        <v>1769</v>
      </c>
      <c r="J23" s="346" t="s">
        <v>1820</v>
      </c>
      <c r="K23" s="53"/>
      <c r="L23" s="53"/>
    </row>
    <row r="24" spans="1:12" ht="108" x14ac:dyDescent="0.2">
      <c r="A24" s="394">
        <v>16</v>
      </c>
      <c r="B24" s="261" t="s">
        <v>1821</v>
      </c>
      <c r="C24" s="261" t="s">
        <v>1806</v>
      </c>
      <c r="D24" s="261" t="s">
        <v>1767</v>
      </c>
      <c r="E24" s="261" t="s">
        <v>1806</v>
      </c>
      <c r="F24" s="345">
        <v>45000</v>
      </c>
      <c r="G24" s="54"/>
      <c r="H24" s="261" t="s">
        <v>1822</v>
      </c>
      <c r="I24" s="92" t="s">
        <v>1769</v>
      </c>
      <c r="J24" s="346" t="s">
        <v>1820</v>
      </c>
      <c r="K24" s="53"/>
      <c r="L24" s="53"/>
    </row>
    <row r="25" spans="1:12" ht="48" x14ac:dyDescent="0.2">
      <c r="A25" s="394">
        <v>17</v>
      </c>
      <c r="B25" s="261" t="s">
        <v>1823</v>
      </c>
      <c r="C25" s="261" t="s">
        <v>1824</v>
      </c>
      <c r="D25" s="261" t="s">
        <v>1767</v>
      </c>
      <c r="E25" s="261" t="s">
        <v>1824</v>
      </c>
      <c r="F25" s="345">
        <v>240000</v>
      </c>
      <c r="G25" s="54"/>
      <c r="H25" s="261" t="s">
        <v>1825</v>
      </c>
      <c r="I25" s="92" t="s">
        <v>1769</v>
      </c>
      <c r="J25" s="346" t="s">
        <v>1826</v>
      </c>
      <c r="K25" s="53"/>
      <c r="L25" s="53"/>
    </row>
    <row r="26" spans="1:12" ht="36" x14ac:dyDescent="0.2">
      <c r="A26" s="394">
        <v>18</v>
      </c>
      <c r="B26" s="261" t="s">
        <v>1827</v>
      </c>
      <c r="C26" s="261" t="s">
        <v>1828</v>
      </c>
      <c r="D26" s="261" t="s">
        <v>1767</v>
      </c>
      <c r="E26" s="261" t="s">
        <v>1828</v>
      </c>
      <c r="F26" s="345">
        <v>391901.6</v>
      </c>
      <c r="G26" s="54"/>
      <c r="H26" s="261" t="s">
        <v>1829</v>
      </c>
      <c r="I26" s="92" t="s">
        <v>1769</v>
      </c>
      <c r="J26" s="346" t="s">
        <v>1830</v>
      </c>
      <c r="K26" s="53"/>
      <c r="L26" s="53"/>
    </row>
    <row r="27" spans="1:12" ht="36" x14ac:dyDescent="0.2">
      <c r="A27" s="394">
        <v>19</v>
      </c>
      <c r="B27" s="261" t="s">
        <v>1831</v>
      </c>
      <c r="C27" s="261" t="s">
        <v>1832</v>
      </c>
      <c r="D27" s="261" t="s">
        <v>1767</v>
      </c>
      <c r="E27" s="261" t="s">
        <v>1832</v>
      </c>
      <c r="F27" s="345">
        <v>48992</v>
      </c>
      <c r="G27" s="54"/>
      <c r="H27" s="261" t="s">
        <v>1833</v>
      </c>
      <c r="I27" s="92" t="s">
        <v>1769</v>
      </c>
      <c r="J27" s="346" t="s">
        <v>1834</v>
      </c>
      <c r="K27" s="53"/>
      <c r="L27" s="53"/>
    </row>
    <row r="28" spans="1:12" ht="48" x14ac:dyDescent="0.2">
      <c r="A28" s="394">
        <v>20</v>
      </c>
      <c r="B28" s="261" t="s">
        <v>1835</v>
      </c>
      <c r="C28" s="261" t="s">
        <v>1836</v>
      </c>
      <c r="D28" s="261" t="s">
        <v>1767</v>
      </c>
      <c r="E28" s="261" t="s">
        <v>1836</v>
      </c>
      <c r="F28" s="345">
        <v>117000</v>
      </c>
      <c r="G28" s="54"/>
      <c r="H28" s="261" t="s">
        <v>1837</v>
      </c>
      <c r="I28" s="92" t="s">
        <v>1769</v>
      </c>
      <c r="J28" s="346" t="s">
        <v>1838</v>
      </c>
      <c r="K28" s="53"/>
      <c r="L28" s="53"/>
    </row>
    <row r="29" spans="1:12" ht="36" x14ac:dyDescent="0.2">
      <c r="A29" s="394">
        <v>21</v>
      </c>
      <c r="B29" s="261" t="s">
        <v>1839</v>
      </c>
      <c r="C29" s="261" t="s">
        <v>1840</v>
      </c>
      <c r="D29" s="261" t="s">
        <v>1767</v>
      </c>
      <c r="E29" s="261" t="s">
        <v>1840</v>
      </c>
      <c r="F29" s="345">
        <v>1012849.92</v>
      </c>
      <c r="G29" s="54"/>
      <c r="H29" s="261" t="s">
        <v>1799</v>
      </c>
      <c r="I29" s="92" t="s">
        <v>1769</v>
      </c>
      <c r="J29" s="346" t="s">
        <v>1841</v>
      </c>
      <c r="K29" s="53"/>
      <c r="L29" s="53"/>
    </row>
    <row r="30" spans="1:12" ht="48" x14ac:dyDescent="0.2">
      <c r="A30" s="394">
        <v>22</v>
      </c>
      <c r="B30" s="261" t="s">
        <v>1842</v>
      </c>
      <c r="C30" s="261" t="s">
        <v>1843</v>
      </c>
      <c r="D30" s="261" t="s">
        <v>1767</v>
      </c>
      <c r="E30" s="261" t="s">
        <v>1843</v>
      </c>
      <c r="F30" s="345">
        <v>55760</v>
      </c>
      <c r="G30" s="54"/>
      <c r="H30" s="261" t="s">
        <v>1844</v>
      </c>
      <c r="I30" s="92" t="s">
        <v>1769</v>
      </c>
      <c r="J30" s="346" t="s">
        <v>1845</v>
      </c>
      <c r="K30" s="53"/>
      <c r="L30" s="53"/>
    </row>
    <row r="31" spans="1:12" ht="36" x14ac:dyDescent="0.2">
      <c r="A31" s="394">
        <v>23</v>
      </c>
      <c r="B31" s="261" t="s">
        <v>1846</v>
      </c>
      <c r="C31" s="261" t="s">
        <v>1847</v>
      </c>
      <c r="D31" s="261" t="s">
        <v>1767</v>
      </c>
      <c r="E31" s="261" t="s">
        <v>1847</v>
      </c>
      <c r="F31" s="345">
        <v>68000</v>
      </c>
      <c r="G31" s="54"/>
      <c r="H31" s="261" t="s">
        <v>1848</v>
      </c>
      <c r="I31" s="92" t="s">
        <v>1769</v>
      </c>
      <c r="J31" s="346" t="s">
        <v>1849</v>
      </c>
      <c r="K31" s="53"/>
      <c r="L31" s="53"/>
    </row>
    <row r="32" spans="1:12" ht="60" x14ac:dyDescent="0.2">
      <c r="A32" s="394">
        <v>24</v>
      </c>
      <c r="B32" s="261" t="s">
        <v>1850</v>
      </c>
      <c r="C32" s="261" t="s">
        <v>1851</v>
      </c>
      <c r="D32" s="261" t="s">
        <v>1767</v>
      </c>
      <c r="E32" s="261" t="s">
        <v>1851</v>
      </c>
      <c r="F32" s="345">
        <v>120324.91</v>
      </c>
      <c r="G32" s="54"/>
      <c r="H32" s="261" t="s">
        <v>1852</v>
      </c>
      <c r="I32" s="92" t="s">
        <v>1769</v>
      </c>
      <c r="J32" s="346" t="s">
        <v>1853</v>
      </c>
      <c r="K32" s="53"/>
      <c r="L32" s="53"/>
    </row>
    <row r="33" spans="1:12" ht="36" x14ac:dyDescent="0.2">
      <c r="A33" s="394">
        <v>25</v>
      </c>
      <c r="B33" s="261" t="s">
        <v>1854</v>
      </c>
      <c r="C33" s="261" t="s">
        <v>1855</v>
      </c>
      <c r="D33" s="261" t="s">
        <v>1767</v>
      </c>
      <c r="E33" s="261" t="s">
        <v>1855</v>
      </c>
      <c r="F33" s="345">
        <v>54112</v>
      </c>
      <c r="G33" s="54"/>
      <c r="H33" s="261" t="s">
        <v>1785</v>
      </c>
      <c r="I33" s="92" t="s">
        <v>1769</v>
      </c>
      <c r="J33" s="346" t="s">
        <v>1856</v>
      </c>
      <c r="K33" s="53"/>
      <c r="L33" s="53"/>
    </row>
    <row r="34" spans="1:12" ht="36" x14ac:dyDescent="0.2">
      <c r="A34" s="394">
        <v>26</v>
      </c>
      <c r="B34" s="261" t="s">
        <v>1857</v>
      </c>
      <c r="C34" s="261" t="s">
        <v>1858</v>
      </c>
      <c r="D34" s="261" t="s">
        <v>1767</v>
      </c>
      <c r="E34" s="261" t="s">
        <v>1858</v>
      </c>
      <c r="F34" s="345">
        <v>56000</v>
      </c>
      <c r="G34" s="54"/>
      <c r="H34" s="261" t="s">
        <v>1859</v>
      </c>
      <c r="I34" s="92" t="s">
        <v>1769</v>
      </c>
      <c r="J34" s="346" t="s">
        <v>1860</v>
      </c>
      <c r="K34" s="53"/>
      <c r="L34" s="53"/>
    </row>
    <row r="35" spans="1:12" ht="48" x14ac:dyDescent="0.2">
      <c r="A35" s="394">
        <v>27</v>
      </c>
      <c r="B35" s="261" t="s">
        <v>1861</v>
      </c>
      <c r="C35" s="261" t="s">
        <v>1862</v>
      </c>
      <c r="D35" s="261" t="s">
        <v>1767</v>
      </c>
      <c r="E35" s="261" t="s">
        <v>1862</v>
      </c>
      <c r="F35" s="345">
        <v>49000</v>
      </c>
      <c r="G35" s="54"/>
      <c r="H35" s="261" t="s">
        <v>1863</v>
      </c>
      <c r="I35" s="92" t="s">
        <v>1769</v>
      </c>
      <c r="J35" s="346" t="s">
        <v>1864</v>
      </c>
      <c r="K35" s="53"/>
      <c r="L35" s="53"/>
    </row>
    <row r="36" spans="1:12" ht="48" x14ac:dyDescent="0.2">
      <c r="A36" s="394">
        <v>28</v>
      </c>
      <c r="B36" s="261" t="s">
        <v>1865</v>
      </c>
      <c r="C36" s="261" t="s">
        <v>1866</v>
      </c>
      <c r="D36" s="261" t="s">
        <v>1767</v>
      </c>
      <c r="E36" s="261" t="s">
        <v>1866</v>
      </c>
      <c r="F36" s="345">
        <v>43610.17</v>
      </c>
      <c r="G36" s="54"/>
      <c r="H36" s="261" t="s">
        <v>1867</v>
      </c>
      <c r="I36" s="92" t="s">
        <v>1769</v>
      </c>
      <c r="J36" s="346" t="s">
        <v>1868</v>
      </c>
      <c r="K36" s="53"/>
      <c r="L36" s="53"/>
    </row>
    <row r="37" spans="1:12" ht="36" x14ac:dyDescent="0.2">
      <c r="A37" s="394">
        <v>29</v>
      </c>
      <c r="B37" s="261" t="s">
        <v>1783</v>
      </c>
      <c r="C37" s="261" t="s">
        <v>1869</v>
      </c>
      <c r="D37" s="261" t="s">
        <v>1767</v>
      </c>
      <c r="E37" s="261" t="s">
        <v>1869</v>
      </c>
      <c r="F37" s="345">
        <v>1739600</v>
      </c>
      <c r="G37" s="54"/>
      <c r="H37" s="261" t="s">
        <v>1870</v>
      </c>
      <c r="I37" s="92" t="s">
        <v>1769</v>
      </c>
      <c r="J37" s="346" t="s">
        <v>1871</v>
      </c>
      <c r="K37" s="53"/>
      <c r="L37" s="53"/>
    </row>
    <row r="38" spans="1:12" ht="36" x14ac:dyDescent="0.2">
      <c r="A38" s="394">
        <v>30</v>
      </c>
      <c r="B38" s="261" t="s">
        <v>1872</v>
      </c>
      <c r="C38" s="261" t="s">
        <v>1873</v>
      </c>
      <c r="D38" s="261" t="s">
        <v>1767</v>
      </c>
      <c r="E38" s="261" t="s">
        <v>1873</v>
      </c>
      <c r="F38" s="345">
        <v>41044.61</v>
      </c>
      <c r="G38" s="54"/>
      <c r="H38" s="261" t="s">
        <v>1874</v>
      </c>
      <c r="I38" s="92" t="s">
        <v>1769</v>
      </c>
      <c r="J38" s="346" t="s">
        <v>1875</v>
      </c>
      <c r="K38" s="53"/>
      <c r="L38" s="53"/>
    </row>
    <row r="39" spans="1:12" ht="60" x14ac:dyDescent="0.2">
      <c r="A39" s="394">
        <v>31</v>
      </c>
      <c r="B39" s="261" t="s">
        <v>1876</v>
      </c>
      <c r="C39" s="261" t="s">
        <v>1877</v>
      </c>
      <c r="D39" s="261" t="s">
        <v>1767</v>
      </c>
      <c r="E39" s="261" t="s">
        <v>1877</v>
      </c>
      <c r="F39" s="345">
        <v>138590</v>
      </c>
      <c r="G39" s="54"/>
      <c r="H39" s="261" t="s">
        <v>1878</v>
      </c>
      <c r="I39" s="92" t="s">
        <v>1769</v>
      </c>
      <c r="J39" s="346" t="s">
        <v>1879</v>
      </c>
      <c r="K39" s="53"/>
      <c r="L39" s="53"/>
    </row>
    <row r="40" spans="1:12" ht="48" x14ac:dyDescent="0.2">
      <c r="A40" s="394">
        <v>32</v>
      </c>
      <c r="B40" s="261" t="s">
        <v>1880</v>
      </c>
      <c r="C40" s="261" t="s">
        <v>1881</v>
      </c>
      <c r="D40" s="261" t="s">
        <v>1767</v>
      </c>
      <c r="E40" s="261" t="s">
        <v>1881</v>
      </c>
      <c r="F40" s="345">
        <v>244749.84</v>
      </c>
      <c r="G40" s="54"/>
      <c r="H40" s="261" t="s">
        <v>1882</v>
      </c>
      <c r="I40" s="92" t="s">
        <v>1769</v>
      </c>
      <c r="J40" s="346" t="s">
        <v>1883</v>
      </c>
      <c r="K40" s="53"/>
      <c r="L40" s="53"/>
    </row>
    <row r="41" spans="1:12" ht="36" x14ac:dyDescent="0.2">
      <c r="A41" s="394">
        <v>33</v>
      </c>
      <c r="B41" s="261" t="s">
        <v>1884</v>
      </c>
      <c r="C41" s="261" t="s">
        <v>1885</v>
      </c>
      <c r="D41" s="261" t="s">
        <v>1767</v>
      </c>
      <c r="E41" s="261" t="s">
        <v>1885</v>
      </c>
      <c r="F41" s="345">
        <v>116000</v>
      </c>
      <c r="G41" s="54"/>
      <c r="H41" s="261" t="s">
        <v>1886</v>
      </c>
      <c r="I41" s="92" t="s">
        <v>1769</v>
      </c>
      <c r="J41" s="346" t="s">
        <v>1887</v>
      </c>
      <c r="K41" s="53"/>
      <c r="L41" s="53"/>
    </row>
    <row r="42" spans="1:12" ht="168" x14ac:dyDescent="0.2">
      <c r="A42" s="394">
        <v>34</v>
      </c>
      <c r="B42" s="261" t="s">
        <v>1888</v>
      </c>
      <c r="C42" s="261" t="s">
        <v>1889</v>
      </c>
      <c r="D42" s="261" t="s">
        <v>1767</v>
      </c>
      <c r="E42" s="261" t="s">
        <v>1889</v>
      </c>
      <c r="F42" s="345">
        <v>1186896.51</v>
      </c>
      <c r="G42" s="54"/>
      <c r="H42" s="261" t="s">
        <v>1890</v>
      </c>
      <c r="I42" s="92" t="s">
        <v>1769</v>
      </c>
      <c r="J42" s="346" t="s">
        <v>1887</v>
      </c>
      <c r="K42" s="53"/>
      <c r="L42" s="53"/>
    </row>
    <row r="43" spans="1:12" ht="36" x14ac:dyDescent="0.2">
      <c r="A43" s="394">
        <v>35</v>
      </c>
      <c r="B43" s="261" t="s">
        <v>1891</v>
      </c>
      <c r="C43" s="261" t="s">
        <v>1892</v>
      </c>
      <c r="D43" s="261" t="s">
        <v>1767</v>
      </c>
      <c r="E43" s="261" t="s">
        <v>1892</v>
      </c>
      <c r="F43" s="345">
        <v>59588.52</v>
      </c>
      <c r="G43" s="54"/>
      <c r="H43" s="261" t="s">
        <v>1893</v>
      </c>
      <c r="I43" s="92" t="s">
        <v>1769</v>
      </c>
      <c r="J43" s="346" t="s">
        <v>1894</v>
      </c>
      <c r="K43" s="53"/>
      <c r="L43" s="53"/>
    </row>
    <row r="44" spans="1:12" ht="36" x14ac:dyDescent="0.2">
      <c r="A44" s="394">
        <v>36</v>
      </c>
      <c r="B44" s="261" t="s">
        <v>1895</v>
      </c>
      <c r="C44" s="261" t="s">
        <v>1896</v>
      </c>
      <c r="D44" s="261" t="s">
        <v>1767</v>
      </c>
      <c r="E44" s="261" t="s">
        <v>1896</v>
      </c>
      <c r="F44" s="345">
        <v>96033.12</v>
      </c>
      <c r="G44" s="54"/>
      <c r="H44" s="261" t="s">
        <v>1897</v>
      </c>
      <c r="I44" s="92" t="s">
        <v>1769</v>
      </c>
      <c r="J44" s="346" t="s">
        <v>1898</v>
      </c>
      <c r="K44" s="53"/>
      <c r="L44" s="53"/>
    </row>
    <row r="45" spans="1:12" ht="36" x14ac:dyDescent="0.2">
      <c r="A45" s="394">
        <v>37</v>
      </c>
      <c r="B45" s="261" t="s">
        <v>1899</v>
      </c>
      <c r="C45" s="261" t="s">
        <v>1900</v>
      </c>
      <c r="D45" s="261" t="s">
        <v>1767</v>
      </c>
      <c r="E45" s="261" t="s">
        <v>1900</v>
      </c>
      <c r="F45" s="345">
        <v>138000</v>
      </c>
      <c r="G45" s="54"/>
      <c r="H45" s="261" t="s">
        <v>1901</v>
      </c>
      <c r="I45" s="92" t="s">
        <v>1769</v>
      </c>
      <c r="J45" s="346" t="s">
        <v>1902</v>
      </c>
      <c r="K45" s="53"/>
      <c r="L45" s="53"/>
    </row>
    <row r="46" spans="1:12" ht="72" x14ac:dyDescent="0.2">
      <c r="A46" s="394">
        <v>38</v>
      </c>
      <c r="B46" s="261" t="s">
        <v>1903</v>
      </c>
      <c r="C46" s="261" t="s">
        <v>1904</v>
      </c>
      <c r="D46" s="261" t="s">
        <v>1767</v>
      </c>
      <c r="E46" s="261" t="s">
        <v>1904</v>
      </c>
      <c r="F46" s="345">
        <v>388880</v>
      </c>
      <c r="G46" s="54"/>
      <c r="H46" s="261" t="s">
        <v>1905</v>
      </c>
      <c r="I46" s="92" t="s">
        <v>1769</v>
      </c>
      <c r="J46" s="346" t="s">
        <v>1906</v>
      </c>
      <c r="K46" s="53"/>
      <c r="L46" s="53"/>
    </row>
    <row r="47" spans="1:12" ht="36" x14ac:dyDescent="0.2">
      <c r="A47" s="394">
        <v>39</v>
      </c>
      <c r="B47" s="261" t="s">
        <v>1907</v>
      </c>
      <c r="C47" s="261" t="s">
        <v>1908</v>
      </c>
      <c r="D47" s="261" t="s">
        <v>1767</v>
      </c>
      <c r="E47" s="261" t="s">
        <v>1908</v>
      </c>
      <c r="F47" s="345">
        <v>439219.20000000001</v>
      </c>
      <c r="G47" s="54"/>
      <c r="H47" s="261" t="s">
        <v>1909</v>
      </c>
      <c r="I47" s="92" t="s">
        <v>1769</v>
      </c>
      <c r="J47" s="346" t="s">
        <v>1910</v>
      </c>
      <c r="K47" s="53"/>
      <c r="L47" s="53"/>
    </row>
    <row r="48" spans="1:12" ht="36" x14ac:dyDescent="0.2">
      <c r="A48" s="394">
        <v>40</v>
      </c>
      <c r="B48" s="261" t="s">
        <v>1911</v>
      </c>
      <c r="C48" s="261" t="s">
        <v>1912</v>
      </c>
      <c r="D48" s="261" t="s">
        <v>1767</v>
      </c>
      <c r="E48" s="261" t="s">
        <v>1912</v>
      </c>
      <c r="F48" s="345">
        <v>158000</v>
      </c>
      <c r="G48" s="54"/>
      <c r="H48" s="261" t="s">
        <v>1913</v>
      </c>
      <c r="I48" s="92" t="s">
        <v>1769</v>
      </c>
      <c r="J48" s="346" t="s">
        <v>1914</v>
      </c>
      <c r="K48" s="53"/>
      <c r="L48" s="53"/>
    </row>
    <row r="49" spans="1:12" ht="48" x14ac:dyDescent="0.2">
      <c r="A49" s="394">
        <v>41</v>
      </c>
      <c r="B49" s="261" t="s">
        <v>1915</v>
      </c>
      <c r="C49" s="261" t="s">
        <v>1916</v>
      </c>
      <c r="D49" s="261" t="s">
        <v>1767</v>
      </c>
      <c r="E49" s="261" t="s">
        <v>1916</v>
      </c>
      <c r="F49" s="345">
        <v>1998500</v>
      </c>
      <c r="G49" s="54"/>
      <c r="H49" s="261" t="s">
        <v>1917</v>
      </c>
      <c r="I49" s="92" t="s">
        <v>1769</v>
      </c>
      <c r="J49" s="346" t="s">
        <v>1879</v>
      </c>
      <c r="K49" s="53"/>
      <c r="L49" s="53"/>
    </row>
    <row r="50" spans="1:12" ht="108" x14ac:dyDescent="0.2">
      <c r="A50" s="394">
        <v>42</v>
      </c>
      <c r="B50" s="261" t="s">
        <v>1918</v>
      </c>
      <c r="C50" s="261" t="s">
        <v>1919</v>
      </c>
      <c r="D50" s="261" t="s">
        <v>1767</v>
      </c>
      <c r="E50" s="261" t="s">
        <v>1919</v>
      </c>
      <c r="F50" s="345">
        <v>304047.45</v>
      </c>
      <c r="G50" s="54"/>
      <c r="H50" s="261" t="s">
        <v>1920</v>
      </c>
      <c r="I50" s="92" t="s">
        <v>1769</v>
      </c>
      <c r="J50" s="346" t="s">
        <v>1883</v>
      </c>
      <c r="K50" s="53"/>
      <c r="L50" s="53"/>
    </row>
    <row r="51" spans="1:12" ht="96" x14ac:dyDescent="0.2">
      <c r="A51" s="394">
        <v>43</v>
      </c>
      <c r="B51" s="261" t="s">
        <v>1921</v>
      </c>
      <c r="C51" s="261" t="s">
        <v>1922</v>
      </c>
      <c r="D51" s="261" t="s">
        <v>1767</v>
      </c>
      <c r="E51" s="261" t="s">
        <v>1922</v>
      </c>
      <c r="F51" s="345">
        <v>3162167.31</v>
      </c>
      <c r="G51" s="54"/>
      <c r="H51" s="261" t="s">
        <v>1923</v>
      </c>
      <c r="I51" s="92" t="s">
        <v>1769</v>
      </c>
      <c r="J51" s="346" t="s">
        <v>1887</v>
      </c>
      <c r="K51" s="53"/>
      <c r="L51" s="53"/>
    </row>
    <row r="52" spans="1:12" ht="36" x14ac:dyDescent="0.2">
      <c r="A52" s="394">
        <v>44</v>
      </c>
      <c r="B52" s="261" t="s">
        <v>1924</v>
      </c>
      <c r="C52" s="261" t="s">
        <v>1925</v>
      </c>
      <c r="D52" s="261" t="s">
        <v>1767</v>
      </c>
      <c r="E52" s="261" t="s">
        <v>1925</v>
      </c>
      <c r="F52" s="345">
        <v>168048</v>
      </c>
      <c r="G52" s="54"/>
      <c r="H52" s="261" t="s">
        <v>1926</v>
      </c>
      <c r="I52" s="92" t="s">
        <v>1769</v>
      </c>
      <c r="J52" s="346" t="s">
        <v>1887</v>
      </c>
      <c r="K52" s="53"/>
      <c r="L52" s="53"/>
    </row>
    <row r="53" spans="1:12" ht="48" x14ac:dyDescent="0.2">
      <c r="A53" s="394">
        <v>45</v>
      </c>
      <c r="B53" s="261" t="s">
        <v>1927</v>
      </c>
      <c r="C53" s="261" t="s">
        <v>1928</v>
      </c>
      <c r="D53" s="261" t="s">
        <v>1767</v>
      </c>
      <c r="E53" s="261" t="s">
        <v>1928</v>
      </c>
      <c r="F53" s="345">
        <v>67060</v>
      </c>
      <c r="G53" s="54"/>
      <c r="H53" s="261" t="s">
        <v>1929</v>
      </c>
      <c r="I53" s="92" t="s">
        <v>1769</v>
      </c>
      <c r="J53" s="346" t="s">
        <v>1894</v>
      </c>
      <c r="K53" s="53"/>
      <c r="L53" s="53"/>
    </row>
    <row r="54" spans="1:12" ht="120" x14ac:dyDescent="0.2">
      <c r="A54" s="394">
        <v>46</v>
      </c>
      <c r="B54" s="261" t="s">
        <v>1930</v>
      </c>
      <c r="C54" s="261" t="s">
        <v>1931</v>
      </c>
      <c r="D54" s="261" t="s">
        <v>1767</v>
      </c>
      <c r="E54" s="261" t="s">
        <v>1931</v>
      </c>
      <c r="F54" s="345">
        <v>1758000</v>
      </c>
      <c r="G54" s="54"/>
      <c r="H54" s="261" t="s">
        <v>1932</v>
      </c>
      <c r="I54" s="92" t="s">
        <v>1769</v>
      </c>
      <c r="J54" s="346" t="s">
        <v>1898</v>
      </c>
      <c r="K54" s="53"/>
      <c r="L54" s="53"/>
    </row>
    <row r="55" spans="1:12" ht="48" x14ac:dyDescent="0.2">
      <c r="A55" s="394">
        <v>47</v>
      </c>
      <c r="B55" s="261" t="s">
        <v>1933</v>
      </c>
      <c r="C55" s="261" t="s">
        <v>1934</v>
      </c>
      <c r="D55" s="261" t="s">
        <v>1767</v>
      </c>
      <c r="E55" s="261" t="s">
        <v>1934</v>
      </c>
      <c r="F55" s="345"/>
      <c r="G55" s="345">
        <v>186711.86</v>
      </c>
      <c r="H55" s="261" t="s">
        <v>1935</v>
      </c>
      <c r="I55" s="92" t="s">
        <v>1769</v>
      </c>
      <c r="J55" s="346" t="s">
        <v>1902</v>
      </c>
      <c r="K55" s="53"/>
      <c r="L55" s="53"/>
    </row>
    <row r="56" spans="1:12" ht="48" x14ac:dyDescent="0.2">
      <c r="A56" s="394">
        <v>48</v>
      </c>
      <c r="B56" s="261" t="s">
        <v>1936</v>
      </c>
      <c r="C56" s="261" t="s">
        <v>1937</v>
      </c>
      <c r="D56" s="261" t="s">
        <v>1767</v>
      </c>
      <c r="E56" s="261" t="s">
        <v>1937</v>
      </c>
      <c r="F56" s="345">
        <v>434396.37</v>
      </c>
      <c r="G56" s="54"/>
      <c r="H56" s="261" t="s">
        <v>1938</v>
      </c>
      <c r="I56" s="92" t="s">
        <v>1769</v>
      </c>
      <c r="J56" s="346" t="s">
        <v>1906</v>
      </c>
      <c r="K56" s="53"/>
      <c r="L56" s="53"/>
    </row>
    <row r="57" spans="1:12" ht="60" x14ac:dyDescent="0.2">
      <c r="A57" s="394">
        <v>50</v>
      </c>
      <c r="B57" s="261" t="s">
        <v>1939</v>
      </c>
      <c r="C57" s="261" t="s">
        <v>1940</v>
      </c>
      <c r="D57" s="261" t="s">
        <v>1767</v>
      </c>
      <c r="E57" s="261" t="s">
        <v>1940</v>
      </c>
      <c r="F57" s="345">
        <v>399000</v>
      </c>
      <c r="G57" s="54"/>
      <c r="H57" s="261" t="s">
        <v>1941</v>
      </c>
      <c r="I57" s="92" t="s">
        <v>1769</v>
      </c>
      <c r="J57" s="346" t="s">
        <v>1910</v>
      </c>
      <c r="K57" s="53"/>
      <c r="L57" s="53"/>
    </row>
    <row r="58" spans="1:12" ht="60" x14ac:dyDescent="0.2">
      <c r="A58" s="394">
        <v>51</v>
      </c>
      <c r="B58" s="261" t="s">
        <v>1942</v>
      </c>
      <c r="C58" s="261" t="s">
        <v>1943</v>
      </c>
      <c r="D58" s="261" t="s">
        <v>1767</v>
      </c>
      <c r="E58" s="261" t="s">
        <v>1943</v>
      </c>
      <c r="F58" s="345">
        <v>59200</v>
      </c>
      <c r="G58" s="54"/>
      <c r="H58" s="261" t="s">
        <v>1944</v>
      </c>
      <c r="I58" s="92" t="s">
        <v>1769</v>
      </c>
      <c r="J58" s="346" t="s">
        <v>1914</v>
      </c>
      <c r="K58" s="53"/>
      <c r="L58" s="53"/>
    </row>
    <row r="59" spans="1:12" x14ac:dyDescent="0.2">
      <c r="A59" s="394">
        <v>52</v>
      </c>
      <c r="B59" s="261"/>
      <c r="C59" s="347"/>
      <c r="D59" s="54"/>
      <c r="E59" s="54"/>
      <c r="F59" s="54"/>
      <c r="G59" s="54"/>
      <c r="H59" s="54"/>
      <c r="I59" s="53"/>
      <c r="J59" s="53"/>
      <c r="K59" s="53"/>
      <c r="L59" s="53"/>
    </row>
    <row r="60" spans="1:12" ht="18" x14ac:dyDescent="0.2">
      <c r="A60" s="66"/>
      <c r="B60" s="54" t="s">
        <v>29</v>
      </c>
      <c r="C60" s="54"/>
      <c r="D60" s="54"/>
      <c r="E60" s="54"/>
      <c r="F60" s="54"/>
      <c r="G60" s="54"/>
      <c r="H60" s="54"/>
      <c r="I60" s="53"/>
      <c r="J60" s="53"/>
      <c r="K60" s="53"/>
      <c r="L60" s="53"/>
    </row>
    <row r="61" spans="1:12" ht="18" customHeight="1" x14ac:dyDescent="0.2">
      <c r="A61" s="393"/>
      <c r="B61" s="66" t="s">
        <v>223</v>
      </c>
      <c r="C61" s="67"/>
      <c r="D61" s="67"/>
      <c r="E61" s="67"/>
      <c r="F61" s="67"/>
      <c r="G61" s="67"/>
      <c r="H61" s="67"/>
      <c r="I61" s="68"/>
      <c r="J61" s="68"/>
      <c r="K61" s="68"/>
      <c r="L61" s="68"/>
    </row>
    <row r="62" spans="1:12" ht="156" x14ac:dyDescent="0.2">
      <c r="A62" s="393">
        <v>1</v>
      </c>
      <c r="B62" s="261" t="s">
        <v>1823</v>
      </c>
      <c r="C62" s="261" t="s">
        <v>1945</v>
      </c>
      <c r="D62" s="261" t="s">
        <v>1767</v>
      </c>
      <c r="E62" s="261" t="s">
        <v>1945</v>
      </c>
      <c r="F62" s="345" t="s">
        <v>1946</v>
      </c>
      <c r="G62" s="54"/>
      <c r="H62" s="261" t="s">
        <v>1947</v>
      </c>
      <c r="I62" s="92" t="s">
        <v>1769</v>
      </c>
      <c r="J62" s="346" t="s">
        <v>1948</v>
      </c>
      <c r="K62" s="53"/>
      <c r="L62" s="53"/>
    </row>
    <row r="63" spans="1:12" ht="60" x14ac:dyDescent="0.2">
      <c r="A63" s="393">
        <v>2</v>
      </c>
      <c r="B63" s="261" t="s">
        <v>1949</v>
      </c>
      <c r="C63" s="261" t="s">
        <v>1950</v>
      </c>
      <c r="D63" s="261" t="s">
        <v>1767</v>
      </c>
      <c r="E63" s="261" t="s">
        <v>1950</v>
      </c>
      <c r="F63" s="345" t="s">
        <v>1951</v>
      </c>
      <c r="G63" s="54"/>
      <c r="H63" s="261" t="s">
        <v>1952</v>
      </c>
      <c r="I63" s="92" t="s">
        <v>1769</v>
      </c>
      <c r="J63" s="346" t="s">
        <v>1953</v>
      </c>
      <c r="K63" s="53"/>
      <c r="L63" s="53"/>
    </row>
    <row r="64" spans="1:12" ht="96" x14ac:dyDescent="0.2">
      <c r="A64" s="393">
        <v>3</v>
      </c>
      <c r="B64" s="261" t="s">
        <v>1954</v>
      </c>
      <c r="C64" s="261" t="s">
        <v>1955</v>
      </c>
      <c r="D64" s="261" t="s">
        <v>1767</v>
      </c>
      <c r="E64" s="261" t="s">
        <v>1955</v>
      </c>
      <c r="F64" s="345" t="s">
        <v>1956</v>
      </c>
      <c r="G64" s="54"/>
      <c r="H64" s="261" t="s">
        <v>1957</v>
      </c>
      <c r="I64" s="92" t="s">
        <v>1769</v>
      </c>
      <c r="J64" s="346" t="s">
        <v>1958</v>
      </c>
      <c r="K64" s="53"/>
      <c r="L64" s="53"/>
    </row>
    <row r="65" spans="1:12" ht="96" x14ac:dyDescent="0.2">
      <c r="A65" s="393">
        <v>4</v>
      </c>
      <c r="B65" s="261" t="s">
        <v>1959</v>
      </c>
      <c r="C65" s="261" t="s">
        <v>1955</v>
      </c>
      <c r="D65" s="261" t="s">
        <v>1767</v>
      </c>
      <c r="E65" s="261" t="s">
        <v>1955</v>
      </c>
      <c r="F65" s="345" t="s">
        <v>1960</v>
      </c>
      <c r="G65" s="54"/>
      <c r="H65" s="261" t="s">
        <v>1837</v>
      </c>
      <c r="I65" s="92" t="s">
        <v>1769</v>
      </c>
      <c r="J65" s="346" t="s">
        <v>1961</v>
      </c>
      <c r="K65" s="53"/>
      <c r="L65" s="53"/>
    </row>
    <row r="66" spans="1:12" ht="48" x14ac:dyDescent="0.2">
      <c r="A66" s="393">
        <v>5</v>
      </c>
      <c r="B66" s="261" t="s">
        <v>1962</v>
      </c>
      <c r="C66" s="261" t="s">
        <v>1963</v>
      </c>
      <c r="D66" s="261" t="s">
        <v>1767</v>
      </c>
      <c r="E66" s="261" t="s">
        <v>1963</v>
      </c>
      <c r="F66" s="345" t="s">
        <v>1964</v>
      </c>
      <c r="G66" s="54"/>
      <c r="H66" s="261" t="s">
        <v>1938</v>
      </c>
      <c r="I66" s="92" t="s">
        <v>1769</v>
      </c>
      <c r="J66" s="346" t="s">
        <v>1965</v>
      </c>
      <c r="K66" s="53"/>
      <c r="L66" s="53"/>
    </row>
    <row r="67" spans="1:12" ht="72" x14ac:dyDescent="0.2">
      <c r="A67" s="393">
        <v>6</v>
      </c>
      <c r="B67" s="348" t="s">
        <v>1966</v>
      </c>
      <c r="C67" s="261" t="s">
        <v>1967</v>
      </c>
      <c r="D67" s="261" t="s">
        <v>1767</v>
      </c>
      <c r="E67" s="261" t="s">
        <v>1967</v>
      </c>
      <c r="F67" s="345" t="s">
        <v>1968</v>
      </c>
      <c r="G67" s="54"/>
      <c r="H67" s="261" t="s">
        <v>1810</v>
      </c>
      <c r="I67" s="92" t="s">
        <v>1769</v>
      </c>
      <c r="J67" s="346" t="s">
        <v>1969</v>
      </c>
      <c r="K67" s="53"/>
      <c r="L67" s="53"/>
    </row>
    <row r="68" spans="1:12" ht="72" x14ac:dyDescent="0.2">
      <c r="A68" s="393">
        <v>7</v>
      </c>
      <c r="B68" s="348" t="s">
        <v>1970</v>
      </c>
      <c r="C68" s="261" t="s">
        <v>1967</v>
      </c>
      <c r="D68" s="261" t="s">
        <v>1767</v>
      </c>
      <c r="E68" s="261" t="s">
        <v>1967</v>
      </c>
      <c r="F68" s="345" t="s">
        <v>1968</v>
      </c>
      <c r="G68" s="54"/>
      <c r="H68" s="261" t="s">
        <v>1807</v>
      </c>
      <c r="I68" s="92" t="s">
        <v>1769</v>
      </c>
      <c r="J68" s="346" t="s">
        <v>1969</v>
      </c>
      <c r="K68" s="53"/>
      <c r="L68" s="53"/>
    </row>
    <row r="69" spans="1:12" ht="84" x14ac:dyDescent="0.2">
      <c r="A69" s="393">
        <v>8</v>
      </c>
      <c r="B69" s="348" t="s">
        <v>1971</v>
      </c>
      <c r="C69" s="261" t="s">
        <v>1967</v>
      </c>
      <c r="D69" s="261" t="s">
        <v>1767</v>
      </c>
      <c r="E69" s="261" t="s">
        <v>1967</v>
      </c>
      <c r="F69" s="345" t="s">
        <v>1968</v>
      </c>
      <c r="G69" s="54"/>
      <c r="H69" s="261" t="s">
        <v>1813</v>
      </c>
      <c r="I69" s="92" t="s">
        <v>1769</v>
      </c>
      <c r="J69" s="346" t="s">
        <v>1969</v>
      </c>
      <c r="K69" s="53"/>
      <c r="L69" s="53"/>
    </row>
    <row r="70" spans="1:12" ht="36" x14ac:dyDescent="0.2">
      <c r="A70" s="393">
        <v>9</v>
      </c>
      <c r="B70" s="261" t="s">
        <v>1972</v>
      </c>
      <c r="C70" s="261" t="s">
        <v>1973</v>
      </c>
      <c r="D70" s="261" t="s">
        <v>1767</v>
      </c>
      <c r="E70" s="261" t="s">
        <v>1973</v>
      </c>
      <c r="F70" s="345" t="s">
        <v>1974</v>
      </c>
      <c r="G70" s="54"/>
      <c r="H70" s="261" t="s">
        <v>1975</v>
      </c>
      <c r="I70" s="92" t="s">
        <v>1769</v>
      </c>
      <c r="J70" s="346" t="s">
        <v>1969</v>
      </c>
      <c r="K70" s="53"/>
      <c r="L70" s="53"/>
    </row>
    <row r="71" spans="1:12" ht="48" x14ac:dyDescent="0.2">
      <c r="A71" s="393">
        <v>10</v>
      </c>
      <c r="B71" s="261" t="s">
        <v>1976</v>
      </c>
      <c r="C71" s="261" t="s">
        <v>1977</v>
      </c>
      <c r="D71" s="261" t="s">
        <v>1767</v>
      </c>
      <c r="E71" s="261" t="s">
        <v>1977</v>
      </c>
      <c r="F71" s="345" t="s">
        <v>1978</v>
      </c>
      <c r="G71" s="54"/>
      <c r="H71" s="261" t="s">
        <v>1979</v>
      </c>
      <c r="I71" s="92" t="s">
        <v>1769</v>
      </c>
      <c r="J71" s="346" t="s">
        <v>1980</v>
      </c>
      <c r="K71" s="53"/>
      <c r="L71" s="53"/>
    </row>
    <row r="72" spans="1:12" ht="72" x14ac:dyDescent="0.2">
      <c r="A72" s="393">
        <v>11</v>
      </c>
      <c r="B72" s="349" t="s">
        <v>1981</v>
      </c>
      <c r="C72" s="261" t="s">
        <v>1967</v>
      </c>
      <c r="D72" s="261" t="s">
        <v>1767</v>
      </c>
      <c r="E72" s="261" t="s">
        <v>1967</v>
      </c>
      <c r="F72" s="345" t="s">
        <v>1968</v>
      </c>
      <c r="G72" s="54"/>
      <c r="H72" s="261" t="s">
        <v>1819</v>
      </c>
      <c r="I72" s="92" t="s">
        <v>1769</v>
      </c>
      <c r="J72" s="346" t="s">
        <v>1982</v>
      </c>
      <c r="K72" s="53"/>
      <c r="L72" s="53"/>
    </row>
    <row r="73" spans="1:12" ht="96" x14ac:dyDescent="0.2">
      <c r="A73" s="393">
        <v>12</v>
      </c>
      <c r="B73" s="349" t="s">
        <v>1983</v>
      </c>
      <c r="C73" s="261" t="s">
        <v>1967</v>
      </c>
      <c r="D73" s="261" t="s">
        <v>1767</v>
      </c>
      <c r="E73" s="261" t="s">
        <v>1967</v>
      </c>
      <c r="F73" s="345" t="s">
        <v>1984</v>
      </c>
      <c r="G73" s="54"/>
      <c r="H73" s="261" t="s">
        <v>1822</v>
      </c>
      <c r="I73" s="92" t="s">
        <v>1769</v>
      </c>
      <c r="J73" s="346" t="s">
        <v>1985</v>
      </c>
      <c r="K73" s="53"/>
      <c r="L73" s="53"/>
    </row>
    <row r="74" spans="1:12" ht="108" customHeight="1" x14ac:dyDescent="0.2">
      <c r="A74" s="393">
        <v>13</v>
      </c>
      <c r="B74" s="261" t="s">
        <v>1986</v>
      </c>
      <c r="C74" s="261" t="s">
        <v>1987</v>
      </c>
      <c r="D74" s="261" t="s">
        <v>1767</v>
      </c>
      <c r="E74" s="261" t="s">
        <v>1987</v>
      </c>
      <c r="F74" s="345" t="s">
        <v>1988</v>
      </c>
      <c r="G74" s="54"/>
      <c r="H74" s="261" t="s">
        <v>1989</v>
      </c>
      <c r="I74" s="92" t="s">
        <v>1769</v>
      </c>
      <c r="J74" s="346" t="s">
        <v>1990</v>
      </c>
      <c r="K74" s="53"/>
      <c r="L74" s="53"/>
    </row>
    <row r="75" spans="1:12" ht="96" x14ac:dyDescent="0.2">
      <c r="A75" s="393">
        <v>14</v>
      </c>
      <c r="B75" s="261" t="s">
        <v>1991</v>
      </c>
      <c r="C75" s="261" t="s">
        <v>1992</v>
      </c>
      <c r="D75" s="261" t="s">
        <v>1767</v>
      </c>
      <c r="E75" s="261" t="s">
        <v>1992</v>
      </c>
      <c r="F75" s="345" t="s">
        <v>1993</v>
      </c>
      <c r="G75" s="54"/>
      <c r="H75" s="261" t="s">
        <v>1994</v>
      </c>
      <c r="I75" s="92" t="s">
        <v>1769</v>
      </c>
      <c r="J75" s="346" t="s">
        <v>1995</v>
      </c>
      <c r="K75" s="53"/>
      <c r="L75" s="53"/>
    </row>
    <row r="76" spans="1:12" ht="24" x14ac:dyDescent="0.2">
      <c r="A76" s="393">
        <v>15</v>
      </c>
      <c r="B76" s="261" t="s">
        <v>1996</v>
      </c>
      <c r="C76" s="261" t="s">
        <v>1997</v>
      </c>
      <c r="D76" s="261" t="s">
        <v>1767</v>
      </c>
      <c r="E76" s="261" t="s">
        <v>1997</v>
      </c>
      <c r="F76" s="345" t="s">
        <v>1998</v>
      </c>
      <c r="G76" s="54"/>
      <c r="H76" s="261" t="s">
        <v>1999</v>
      </c>
      <c r="I76" s="92" t="s">
        <v>1769</v>
      </c>
      <c r="J76" s="346" t="s">
        <v>2000</v>
      </c>
      <c r="K76" s="53"/>
      <c r="L76" s="53"/>
    </row>
    <row r="77" spans="1:12" ht="36" x14ac:dyDescent="0.2">
      <c r="A77" s="393">
        <v>16</v>
      </c>
      <c r="B77" s="261" t="s">
        <v>2001</v>
      </c>
      <c r="C77" s="261" t="s">
        <v>2002</v>
      </c>
      <c r="D77" s="261" t="s">
        <v>1767</v>
      </c>
      <c r="E77" s="261" t="s">
        <v>2002</v>
      </c>
      <c r="F77" s="345" t="s">
        <v>2003</v>
      </c>
      <c r="G77" s="54"/>
      <c r="H77" s="261" t="s">
        <v>2004</v>
      </c>
      <c r="I77" s="92" t="s">
        <v>1769</v>
      </c>
      <c r="J77" s="346" t="s">
        <v>2005</v>
      </c>
      <c r="K77" s="53"/>
      <c r="L77" s="53"/>
    </row>
    <row r="78" spans="1:12" ht="72" x14ac:dyDescent="0.2">
      <c r="A78" s="393">
        <v>17</v>
      </c>
      <c r="B78" s="261" t="s">
        <v>2006</v>
      </c>
      <c r="C78" s="261" t="s">
        <v>2007</v>
      </c>
      <c r="D78" s="261" t="s">
        <v>1767</v>
      </c>
      <c r="E78" s="261" t="s">
        <v>2007</v>
      </c>
      <c r="F78" s="345" t="s">
        <v>2008</v>
      </c>
      <c r="G78" s="54"/>
      <c r="H78" s="261" t="s">
        <v>2009</v>
      </c>
      <c r="I78" s="92" t="s">
        <v>1769</v>
      </c>
      <c r="J78" s="346" t="s">
        <v>2010</v>
      </c>
      <c r="K78" s="53"/>
      <c r="L78" s="53"/>
    </row>
    <row r="79" spans="1:12" ht="84" x14ac:dyDescent="0.2">
      <c r="A79" s="393">
        <v>18</v>
      </c>
      <c r="B79" s="261" t="s">
        <v>2011</v>
      </c>
      <c r="C79" s="261" t="s">
        <v>2012</v>
      </c>
      <c r="D79" s="261" t="s">
        <v>1767</v>
      </c>
      <c r="E79" s="261" t="s">
        <v>2012</v>
      </c>
      <c r="F79" s="345" t="s">
        <v>2013</v>
      </c>
      <c r="G79" s="54"/>
      <c r="H79" s="261" t="s">
        <v>2014</v>
      </c>
      <c r="I79" s="92" t="s">
        <v>1769</v>
      </c>
      <c r="J79" s="346" t="s">
        <v>2010</v>
      </c>
      <c r="K79" s="53"/>
      <c r="L79" s="53"/>
    </row>
    <row r="80" spans="1:12" ht="48" x14ac:dyDescent="0.2">
      <c r="A80" s="393">
        <v>19</v>
      </c>
      <c r="B80" s="261" t="s">
        <v>2015</v>
      </c>
      <c r="C80" s="261" t="s">
        <v>2016</v>
      </c>
      <c r="D80" s="261" t="s">
        <v>1767</v>
      </c>
      <c r="E80" s="261" t="s">
        <v>2016</v>
      </c>
      <c r="F80" s="345" t="s">
        <v>2017</v>
      </c>
      <c r="G80" s="54"/>
      <c r="H80" s="261" t="s">
        <v>1941</v>
      </c>
      <c r="I80" s="92" t="s">
        <v>1769</v>
      </c>
      <c r="J80" s="346" t="s">
        <v>2018</v>
      </c>
      <c r="K80" s="53"/>
      <c r="L80" s="53"/>
    </row>
    <row r="81" spans="1:12" ht="60" x14ac:dyDescent="0.2">
      <c r="A81" s="393">
        <v>20</v>
      </c>
      <c r="B81" s="261" t="s">
        <v>2019</v>
      </c>
      <c r="C81" s="261" t="s">
        <v>2020</v>
      </c>
      <c r="D81" s="261" t="s">
        <v>1767</v>
      </c>
      <c r="E81" s="261" t="s">
        <v>2020</v>
      </c>
      <c r="F81" s="345" t="s">
        <v>2021</v>
      </c>
      <c r="G81" s="54"/>
      <c r="H81" s="261" t="s">
        <v>2022</v>
      </c>
      <c r="I81" s="92" t="s">
        <v>1769</v>
      </c>
      <c r="J81" s="346" t="s">
        <v>2023</v>
      </c>
      <c r="K81" s="53"/>
      <c r="L81" s="53"/>
    </row>
    <row r="82" spans="1:12" ht="48" x14ac:dyDescent="0.2">
      <c r="A82" s="393">
        <v>21</v>
      </c>
      <c r="B82" s="261" t="s">
        <v>2024</v>
      </c>
      <c r="C82" s="261" t="s">
        <v>2025</v>
      </c>
      <c r="D82" s="261" t="s">
        <v>1767</v>
      </c>
      <c r="E82" s="261" t="s">
        <v>2025</v>
      </c>
      <c r="F82" s="345"/>
      <c r="G82" s="345" t="s">
        <v>2026</v>
      </c>
      <c r="H82" s="261" t="s">
        <v>1768</v>
      </c>
      <c r="I82" s="92" t="s">
        <v>1769</v>
      </c>
      <c r="J82" s="346" t="s">
        <v>2027</v>
      </c>
      <c r="K82" s="53"/>
      <c r="L82" s="53"/>
    </row>
    <row r="83" spans="1:12" ht="36" x14ac:dyDescent="0.2">
      <c r="A83" s="393">
        <v>22</v>
      </c>
      <c r="B83" s="261" t="s">
        <v>2028</v>
      </c>
      <c r="C83" s="261" t="s">
        <v>2029</v>
      </c>
      <c r="D83" s="261" t="s">
        <v>1767</v>
      </c>
      <c r="E83" s="261" t="s">
        <v>2029</v>
      </c>
      <c r="F83" s="345" t="s">
        <v>2030</v>
      </c>
      <c r="G83" s="54"/>
      <c r="H83" s="261" t="s">
        <v>2031</v>
      </c>
      <c r="I83" s="92" t="s">
        <v>1769</v>
      </c>
      <c r="J83" s="346" t="s">
        <v>2032</v>
      </c>
      <c r="K83" s="53"/>
      <c r="L83" s="53"/>
    </row>
    <row r="84" spans="1:12" ht="48" x14ac:dyDescent="0.2">
      <c r="A84" s="393">
        <v>23</v>
      </c>
      <c r="B84" s="261" t="s">
        <v>2033</v>
      </c>
      <c r="C84" s="261" t="s">
        <v>2034</v>
      </c>
      <c r="D84" s="261" t="s">
        <v>1767</v>
      </c>
      <c r="E84" s="261" t="s">
        <v>2034</v>
      </c>
      <c r="F84" s="345"/>
      <c r="G84" s="345" t="s">
        <v>2035</v>
      </c>
      <c r="H84" s="261" t="s">
        <v>2036</v>
      </c>
      <c r="I84" s="92" t="s">
        <v>1769</v>
      </c>
      <c r="J84" s="346" t="s">
        <v>2037</v>
      </c>
      <c r="K84" s="53"/>
      <c r="L84" s="53"/>
    </row>
    <row r="85" spans="1:12" ht="48" x14ac:dyDescent="0.2">
      <c r="A85" s="393">
        <v>24</v>
      </c>
      <c r="B85" s="261" t="s">
        <v>2038</v>
      </c>
      <c r="C85" s="261" t="s">
        <v>2039</v>
      </c>
      <c r="D85" s="261" t="s">
        <v>1767</v>
      </c>
      <c r="E85" s="261" t="s">
        <v>2039</v>
      </c>
      <c r="F85" s="345" t="s">
        <v>2040</v>
      </c>
      <c r="G85" s="54"/>
      <c r="H85" s="261" t="s">
        <v>2041</v>
      </c>
      <c r="I85" s="92" t="s">
        <v>1769</v>
      </c>
      <c r="J85" s="346" t="s">
        <v>2042</v>
      </c>
      <c r="K85" s="53"/>
      <c r="L85" s="53"/>
    </row>
    <row r="86" spans="1:12" ht="48" x14ac:dyDescent="0.2">
      <c r="A86" s="393">
        <v>25</v>
      </c>
      <c r="B86" s="261" t="s">
        <v>1842</v>
      </c>
      <c r="C86" s="261" t="s">
        <v>2043</v>
      </c>
      <c r="D86" s="261" t="s">
        <v>1767</v>
      </c>
      <c r="E86" s="261" t="s">
        <v>2043</v>
      </c>
      <c r="F86" s="345" t="s">
        <v>2044</v>
      </c>
      <c r="G86" s="54"/>
      <c r="H86" s="261" t="s">
        <v>1844</v>
      </c>
      <c r="I86" s="92" t="s">
        <v>1769</v>
      </c>
      <c r="J86" s="346" t="s">
        <v>2042</v>
      </c>
      <c r="K86" s="53"/>
      <c r="L86" s="53"/>
    </row>
    <row r="87" spans="1:12" ht="36" x14ac:dyDescent="0.2">
      <c r="A87" s="393">
        <v>26</v>
      </c>
      <c r="B87" s="261" t="s">
        <v>2045</v>
      </c>
      <c r="C87" s="261" t="s">
        <v>2046</v>
      </c>
      <c r="D87" s="261" t="s">
        <v>1767</v>
      </c>
      <c r="E87" s="261" t="s">
        <v>2046</v>
      </c>
      <c r="F87" s="345" t="s">
        <v>2047</v>
      </c>
      <c r="G87" s="54"/>
      <c r="H87" s="261" t="s">
        <v>1848</v>
      </c>
      <c r="I87" s="92" t="s">
        <v>1769</v>
      </c>
      <c r="J87" s="346" t="s">
        <v>2048</v>
      </c>
      <c r="K87" s="53"/>
      <c r="L87" s="53"/>
    </row>
    <row r="88" spans="1:12" ht="60" x14ac:dyDescent="0.2">
      <c r="A88" s="393">
        <v>27</v>
      </c>
      <c r="B88" s="261" t="s">
        <v>2049</v>
      </c>
      <c r="C88" s="261" t="s">
        <v>2050</v>
      </c>
      <c r="D88" s="261" t="s">
        <v>1767</v>
      </c>
      <c r="E88" s="261" t="s">
        <v>2050</v>
      </c>
      <c r="F88" s="345" t="s">
        <v>2051</v>
      </c>
      <c r="G88" s="54"/>
      <c r="H88" s="261" t="s">
        <v>2052</v>
      </c>
      <c r="I88" s="92" t="s">
        <v>1769</v>
      </c>
      <c r="J88" s="346" t="s">
        <v>2053</v>
      </c>
      <c r="K88" s="53"/>
      <c r="L88" s="53"/>
    </row>
    <row r="89" spans="1:12" ht="84" x14ac:dyDescent="0.2">
      <c r="A89" s="393">
        <v>28</v>
      </c>
      <c r="B89" s="261" t="s">
        <v>2054</v>
      </c>
      <c r="C89" s="261" t="s">
        <v>2055</v>
      </c>
      <c r="D89" s="261" t="s">
        <v>1767</v>
      </c>
      <c r="E89" s="261" t="s">
        <v>2055</v>
      </c>
      <c r="F89" s="345" t="s">
        <v>2056</v>
      </c>
      <c r="G89" s="54"/>
      <c r="H89" s="261" t="s">
        <v>2057</v>
      </c>
      <c r="I89" s="92" t="s">
        <v>1769</v>
      </c>
      <c r="J89" s="346" t="s">
        <v>2058</v>
      </c>
      <c r="K89" s="53"/>
      <c r="L89" s="53"/>
    </row>
    <row r="90" spans="1:12" ht="48" x14ac:dyDescent="0.2">
      <c r="A90" s="393">
        <v>29</v>
      </c>
      <c r="B90" s="261" t="s">
        <v>2059</v>
      </c>
      <c r="C90" s="261" t="s">
        <v>2060</v>
      </c>
      <c r="D90" s="261" t="s">
        <v>1767</v>
      </c>
      <c r="E90" s="261" t="s">
        <v>2060</v>
      </c>
      <c r="F90" s="345" t="s">
        <v>2013</v>
      </c>
      <c r="G90" s="54"/>
      <c r="H90" s="261" t="s">
        <v>2061</v>
      </c>
      <c r="I90" s="92" t="s">
        <v>1769</v>
      </c>
      <c r="J90" s="346" t="s">
        <v>2062</v>
      </c>
      <c r="K90" s="53"/>
      <c r="L90" s="53"/>
    </row>
    <row r="91" spans="1:12" ht="72" x14ac:dyDescent="0.2">
      <c r="A91" s="393">
        <v>30</v>
      </c>
      <c r="B91" s="261" t="s">
        <v>2063</v>
      </c>
      <c r="C91" s="261" t="s">
        <v>2064</v>
      </c>
      <c r="D91" s="261" t="s">
        <v>1767</v>
      </c>
      <c r="E91" s="261" t="s">
        <v>2064</v>
      </c>
      <c r="F91" s="345" t="s">
        <v>2065</v>
      </c>
      <c r="G91" s="54"/>
      <c r="H91" s="261" t="s">
        <v>2066</v>
      </c>
      <c r="I91" s="92" t="s">
        <v>1769</v>
      </c>
      <c r="J91" s="346" t="s">
        <v>2067</v>
      </c>
      <c r="K91" s="53"/>
      <c r="L91" s="53"/>
    </row>
    <row r="92" spans="1:12" ht="48" x14ac:dyDescent="0.2">
      <c r="A92" s="393">
        <v>31</v>
      </c>
      <c r="B92" s="261" t="s">
        <v>2068</v>
      </c>
      <c r="C92" s="261" t="s">
        <v>2069</v>
      </c>
      <c r="D92" s="261" t="s">
        <v>1767</v>
      </c>
      <c r="E92" s="261" t="s">
        <v>2069</v>
      </c>
      <c r="F92" s="345" t="s">
        <v>2070</v>
      </c>
      <c r="G92" s="54"/>
      <c r="H92" s="261" t="s">
        <v>2071</v>
      </c>
      <c r="I92" s="92" t="s">
        <v>1769</v>
      </c>
      <c r="J92" s="346" t="s">
        <v>2072</v>
      </c>
      <c r="K92" s="53"/>
      <c r="L92" s="53"/>
    </row>
    <row r="93" spans="1:12" ht="48" x14ac:dyDescent="0.2">
      <c r="A93" s="393">
        <v>32</v>
      </c>
      <c r="B93" s="261" t="s">
        <v>2073</v>
      </c>
      <c r="C93" s="261" t="s">
        <v>2074</v>
      </c>
      <c r="D93" s="261" t="s">
        <v>1767</v>
      </c>
      <c r="E93" s="261" t="s">
        <v>2074</v>
      </c>
      <c r="F93" s="345" t="s">
        <v>2075</v>
      </c>
      <c r="G93" s="54"/>
      <c r="H93" s="261" t="s">
        <v>2076</v>
      </c>
      <c r="I93" s="92" t="s">
        <v>1769</v>
      </c>
      <c r="J93" s="346" t="s">
        <v>2077</v>
      </c>
      <c r="K93" s="53"/>
      <c r="L93" s="53"/>
    </row>
    <row r="94" spans="1:12" ht="36" x14ac:dyDescent="0.2">
      <c r="A94" s="393">
        <v>33</v>
      </c>
      <c r="B94" s="261" t="s">
        <v>2078</v>
      </c>
      <c r="C94" s="261" t="s">
        <v>2079</v>
      </c>
      <c r="D94" s="261" t="s">
        <v>1767</v>
      </c>
      <c r="E94" s="261" t="s">
        <v>2079</v>
      </c>
      <c r="F94" s="345" t="s">
        <v>2080</v>
      </c>
      <c r="G94" s="54"/>
      <c r="H94" s="261" t="s">
        <v>2081</v>
      </c>
      <c r="I94" s="92" t="s">
        <v>1769</v>
      </c>
      <c r="J94" s="346" t="s">
        <v>2077</v>
      </c>
      <c r="K94" s="53"/>
      <c r="L94" s="53"/>
    </row>
    <row r="95" spans="1:12" ht="48" x14ac:dyDescent="0.2">
      <c r="A95" s="393">
        <v>34</v>
      </c>
      <c r="B95" s="261" t="s">
        <v>2082</v>
      </c>
      <c r="C95" s="261" t="s">
        <v>2083</v>
      </c>
      <c r="D95" s="261" t="s">
        <v>1767</v>
      </c>
      <c r="E95" s="261" t="s">
        <v>2083</v>
      </c>
      <c r="F95" s="345" t="s">
        <v>2084</v>
      </c>
      <c r="G95" s="54"/>
      <c r="H95" s="261" t="s">
        <v>2085</v>
      </c>
      <c r="I95" s="92" t="s">
        <v>1769</v>
      </c>
      <c r="J95" s="346" t="s">
        <v>2077</v>
      </c>
      <c r="K95" s="53"/>
      <c r="L95" s="53"/>
    </row>
    <row r="96" spans="1:12" ht="72" x14ac:dyDescent="0.2">
      <c r="A96" s="393">
        <v>35</v>
      </c>
      <c r="B96" s="261" t="s">
        <v>2086</v>
      </c>
      <c r="C96" s="261" t="s">
        <v>2087</v>
      </c>
      <c r="D96" s="261" t="s">
        <v>1767</v>
      </c>
      <c r="E96" s="261" t="s">
        <v>2087</v>
      </c>
      <c r="F96" s="345" t="s">
        <v>2088</v>
      </c>
      <c r="G96" s="54"/>
      <c r="H96" s="261" t="s">
        <v>2089</v>
      </c>
      <c r="I96" s="92" t="s">
        <v>1769</v>
      </c>
      <c r="J96" s="346" t="s">
        <v>2090</v>
      </c>
      <c r="K96" s="53"/>
      <c r="L96" s="53"/>
    </row>
    <row r="97" spans="1:12" ht="36" x14ac:dyDescent="0.2">
      <c r="A97" s="393">
        <v>36</v>
      </c>
      <c r="B97" s="261" t="s">
        <v>2091</v>
      </c>
      <c r="C97" s="261" t="s">
        <v>2092</v>
      </c>
      <c r="D97" s="261" t="s">
        <v>1767</v>
      </c>
      <c r="E97" s="261" t="s">
        <v>2092</v>
      </c>
      <c r="F97" s="345" t="s">
        <v>2093</v>
      </c>
      <c r="G97" s="54"/>
      <c r="H97" s="261" t="s">
        <v>2081</v>
      </c>
      <c r="I97" s="92" t="s">
        <v>1769</v>
      </c>
      <c r="J97" s="346" t="s">
        <v>2094</v>
      </c>
      <c r="K97" s="53"/>
      <c r="L97" s="53"/>
    </row>
    <row r="98" spans="1:12" ht="132" x14ac:dyDescent="0.2">
      <c r="A98" s="393">
        <v>37</v>
      </c>
      <c r="B98" s="348" t="s">
        <v>2095</v>
      </c>
      <c r="C98" s="261" t="s">
        <v>2096</v>
      </c>
      <c r="D98" s="261" t="s">
        <v>1767</v>
      </c>
      <c r="E98" s="261" t="s">
        <v>2096</v>
      </c>
      <c r="F98" s="345" t="s">
        <v>2097</v>
      </c>
      <c r="G98" s="54"/>
      <c r="H98" s="261" t="s">
        <v>2098</v>
      </c>
      <c r="I98" s="92" t="s">
        <v>1769</v>
      </c>
      <c r="J98" s="346" t="s">
        <v>2099</v>
      </c>
      <c r="K98" s="53"/>
      <c r="L98" s="53"/>
    </row>
    <row r="99" spans="1:12" ht="132" x14ac:dyDescent="0.2">
      <c r="A99" s="393">
        <v>38</v>
      </c>
      <c r="B99" s="348" t="s">
        <v>2100</v>
      </c>
      <c r="C99" s="261" t="s">
        <v>2096</v>
      </c>
      <c r="D99" s="261" t="s">
        <v>1767</v>
      </c>
      <c r="E99" s="261" t="s">
        <v>2096</v>
      </c>
      <c r="F99" s="345" t="s">
        <v>2097</v>
      </c>
      <c r="G99" s="54"/>
      <c r="H99" s="261" t="s">
        <v>2101</v>
      </c>
      <c r="I99" s="92" t="s">
        <v>1769</v>
      </c>
      <c r="J99" s="346" t="s">
        <v>2102</v>
      </c>
      <c r="K99" s="53"/>
      <c r="L99" s="53"/>
    </row>
    <row r="100" spans="1:12" ht="132" x14ac:dyDescent="0.2">
      <c r="A100" s="393">
        <v>39</v>
      </c>
      <c r="B100" s="349" t="s">
        <v>2103</v>
      </c>
      <c r="C100" s="261" t="s">
        <v>2096</v>
      </c>
      <c r="D100" s="261" t="s">
        <v>1767</v>
      </c>
      <c r="E100" s="261" t="s">
        <v>2096</v>
      </c>
      <c r="F100" s="345" t="s">
        <v>2097</v>
      </c>
      <c r="G100" s="54"/>
      <c r="H100" s="261" t="s">
        <v>2104</v>
      </c>
      <c r="I100" s="92" t="s">
        <v>1769</v>
      </c>
      <c r="J100" s="346" t="s">
        <v>2102</v>
      </c>
      <c r="K100" s="53"/>
      <c r="L100" s="53"/>
    </row>
    <row r="101" spans="1:12" ht="36" x14ac:dyDescent="0.2">
      <c r="A101" s="393">
        <v>40</v>
      </c>
      <c r="B101" s="261" t="s">
        <v>2105</v>
      </c>
      <c r="C101" s="261" t="s">
        <v>2106</v>
      </c>
      <c r="D101" s="261" t="s">
        <v>1767</v>
      </c>
      <c r="E101" s="261" t="s">
        <v>2106</v>
      </c>
      <c r="F101" s="345" t="s">
        <v>2107</v>
      </c>
      <c r="G101" s="54"/>
      <c r="H101" s="261" t="s">
        <v>2108</v>
      </c>
      <c r="I101" s="92" t="s">
        <v>1769</v>
      </c>
      <c r="J101" s="346" t="s">
        <v>2102</v>
      </c>
      <c r="K101" s="53"/>
      <c r="L101" s="53"/>
    </row>
    <row r="102" spans="1:12" ht="108" x14ac:dyDescent="0.2">
      <c r="A102" s="393">
        <v>41</v>
      </c>
      <c r="B102" s="348" t="s">
        <v>2109</v>
      </c>
      <c r="C102" s="261" t="s">
        <v>2110</v>
      </c>
      <c r="D102" s="261" t="s">
        <v>1767</v>
      </c>
      <c r="E102" s="261" t="s">
        <v>2110</v>
      </c>
      <c r="F102" s="345" t="s">
        <v>2111</v>
      </c>
      <c r="G102" s="54"/>
      <c r="H102" s="261" t="s">
        <v>2112</v>
      </c>
      <c r="I102" s="92" t="s">
        <v>1769</v>
      </c>
      <c r="J102" s="346" t="s">
        <v>2102</v>
      </c>
      <c r="K102" s="53"/>
      <c r="L102" s="53"/>
    </row>
    <row r="103" spans="1:12" ht="108" x14ac:dyDescent="0.2">
      <c r="A103" s="393">
        <v>42</v>
      </c>
      <c r="B103" s="348" t="s">
        <v>2113</v>
      </c>
      <c r="C103" s="261" t="s">
        <v>2110</v>
      </c>
      <c r="D103" s="261" t="s">
        <v>1767</v>
      </c>
      <c r="E103" s="261" t="s">
        <v>2110</v>
      </c>
      <c r="F103" s="345" t="s">
        <v>2111</v>
      </c>
      <c r="G103" s="54"/>
      <c r="H103" s="261" t="s">
        <v>2114</v>
      </c>
      <c r="I103" s="92" t="s">
        <v>1769</v>
      </c>
      <c r="J103" s="346" t="s">
        <v>2102</v>
      </c>
      <c r="K103" s="53"/>
      <c r="L103" s="53"/>
    </row>
    <row r="104" spans="1:12" ht="132" x14ac:dyDescent="0.2">
      <c r="A104" s="393">
        <v>43</v>
      </c>
      <c r="B104" s="349" t="s">
        <v>2115</v>
      </c>
      <c r="C104" s="261" t="s">
        <v>2096</v>
      </c>
      <c r="D104" s="261" t="s">
        <v>1767</v>
      </c>
      <c r="E104" s="261" t="s">
        <v>2096</v>
      </c>
      <c r="F104" s="345" t="s">
        <v>2097</v>
      </c>
      <c r="G104" s="54"/>
      <c r="H104" s="261" t="s">
        <v>2116</v>
      </c>
      <c r="I104" s="92" t="s">
        <v>1769</v>
      </c>
      <c r="J104" s="346" t="s">
        <v>2117</v>
      </c>
      <c r="K104" s="53"/>
      <c r="L104" s="53"/>
    </row>
    <row r="105" spans="1:12" ht="132" customHeight="1" x14ac:dyDescent="0.2">
      <c r="A105" s="393">
        <v>44</v>
      </c>
      <c r="B105" s="261" t="s">
        <v>2118</v>
      </c>
      <c r="C105" s="261" t="s">
        <v>2096</v>
      </c>
      <c r="D105" s="261" t="s">
        <v>1767</v>
      </c>
      <c r="E105" s="261" t="s">
        <v>2096</v>
      </c>
      <c r="F105" s="345" t="s">
        <v>2097</v>
      </c>
      <c r="G105" s="54"/>
      <c r="H105" s="261" t="s">
        <v>2119</v>
      </c>
      <c r="I105" s="92" t="s">
        <v>1769</v>
      </c>
      <c r="J105" s="346" t="s">
        <v>2117</v>
      </c>
      <c r="K105" s="53"/>
      <c r="L105" s="53"/>
    </row>
    <row r="106" spans="1:12" ht="120" x14ac:dyDescent="0.2">
      <c r="A106" s="393">
        <v>45</v>
      </c>
      <c r="B106" s="261" t="s">
        <v>2120</v>
      </c>
      <c r="C106" s="261" t="s">
        <v>2096</v>
      </c>
      <c r="D106" s="261" t="s">
        <v>1767</v>
      </c>
      <c r="E106" s="261" t="s">
        <v>2096</v>
      </c>
      <c r="F106" s="345" t="s">
        <v>2097</v>
      </c>
      <c r="G106" s="54"/>
      <c r="H106" s="261" t="s">
        <v>2121</v>
      </c>
      <c r="I106" s="92" t="s">
        <v>1769</v>
      </c>
      <c r="J106" s="346" t="s">
        <v>2117</v>
      </c>
      <c r="K106" s="53"/>
      <c r="L106" s="53"/>
    </row>
    <row r="107" spans="1:12" ht="108" x14ac:dyDescent="0.2">
      <c r="A107" s="393">
        <v>46</v>
      </c>
      <c r="B107" s="349" t="s">
        <v>2122</v>
      </c>
      <c r="C107" s="261" t="s">
        <v>2123</v>
      </c>
      <c r="D107" s="261" t="s">
        <v>1767</v>
      </c>
      <c r="E107" s="261" t="s">
        <v>2123</v>
      </c>
      <c r="F107" s="345" t="s">
        <v>2040</v>
      </c>
      <c r="G107" s="54"/>
      <c r="H107" s="261" t="s">
        <v>2124</v>
      </c>
      <c r="I107" s="92" t="s">
        <v>1769</v>
      </c>
      <c r="J107" s="346" t="s">
        <v>2125</v>
      </c>
      <c r="K107" s="53"/>
      <c r="L107" s="53"/>
    </row>
    <row r="108" spans="1:12" ht="108" x14ac:dyDescent="0.2">
      <c r="A108" s="393">
        <v>47</v>
      </c>
      <c r="B108" s="349" t="s">
        <v>2126</v>
      </c>
      <c r="C108" s="261" t="s">
        <v>2123</v>
      </c>
      <c r="D108" s="261" t="s">
        <v>1767</v>
      </c>
      <c r="E108" s="261" t="s">
        <v>2123</v>
      </c>
      <c r="F108" s="345" t="s">
        <v>2040</v>
      </c>
      <c r="G108" s="54"/>
      <c r="H108" s="261" t="s">
        <v>2127</v>
      </c>
      <c r="I108" s="92" t="s">
        <v>1769</v>
      </c>
      <c r="J108" s="346" t="s">
        <v>2125</v>
      </c>
      <c r="K108" s="53"/>
      <c r="L108" s="53"/>
    </row>
    <row r="109" spans="1:12" ht="96" x14ac:dyDescent="0.2">
      <c r="A109" s="393">
        <v>48</v>
      </c>
      <c r="B109" s="348" t="s">
        <v>2128</v>
      </c>
      <c r="C109" s="261" t="s">
        <v>2123</v>
      </c>
      <c r="D109" s="261" t="s">
        <v>1767</v>
      </c>
      <c r="E109" s="261" t="s">
        <v>2123</v>
      </c>
      <c r="F109" s="345" t="s">
        <v>1984</v>
      </c>
      <c r="G109" s="54"/>
      <c r="H109" s="261" t="s">
        <v>2129</v>
      </c>
      <c r="I109" s="92" t="s">
        <v>1769</v>
      </c>
      <c r="J109" s="346" t="s">
        <v>2125</v>
      </c>
      <c r="K109" s="53"/>
      <c r="L109" s="53"/>
    </row>
    <row r="110" spans="1:12" ht="108" x14ac:dyDescent="0.2">
      <c r="A110" s="393">
        <v>49</v>
      </c>
      <c r="B110" s="261" t="s">
        <v>2130</v>
      </c>
      <c r="C110" s="261" t="s">
        <v>2123</v>
      </c>
      <c r="D110" s="261" t="s">
        <v>1767</v>
      </c>
      <c r="E110" s="261" t="s">
        <v>2123</v>
      </c>
      <c r="F110" s="345" t="s">
        <v>2040</v>
      </c>
      <c r="G110" s="54"/>
      <c r="H110" s="261" t="s">
        <v>2131</v>
      </c>
      <c r="I110" s="92" t="s">
        <v>1769</v>
      </c>
      <c r="J110" s="346" t="s">
        <v>2125</v>
      </c>
      <c r="K110" s="53"/>
      <c r="L110" s="53"/>
    </row>
    <row r="111" spans="1:12" ht="36" x14ac:dyDescent="0.2">
      <c r="A111" s="393">
        <v>50</v>
      </c>
      <c r="B111" s="261" t="s">
        <v>2132</v>
      </c>
      <c r="C111" s="261" t="s">
        <v>2133</v>
      </c>
      <c r="D111" s="261" t="s">
        <v>1767</v>
      </c>
      <c r="E111" s="261" t="s">
        <v>2133</v>
      </c>
      <c r="F111" s="345" t="s">
        <v>2134</v>
      </c>
      <c r="G111" s="54"/>
      <c r="H111" s="261" t="s">
        <v>2135</v>
      </c>
      <c r="I111" s="92" t="s">
        <v>1769</v>
      </c>
      <c r="J111" s="346" t="s">
        <v>2136</v>
      </c>
      <c r="K111" s="53"/>
      <c r="L111" s="53"/>
    </row>
    <row r="112" spans="1:12" ht="72" x14ac:dyDescent="0.2">
      <c r="A112" s="393">
        <v>51</v>
      </c>
      <c r="B112" s="261" t="s">
        <v>2137</v>
      </c>
      <c r="C112" s="261" t="s">
        <v>2138</v>
      </c>
      <c r="D112" s="261" t="s">
        <v>1767</v>
      </c>
      <c r="E112" s="261" t="s">
        <v>2138</v>
      </c>
      <c r="F112" s="345" t="s">
        <v>2139</v>
      </c>
      <c r="G112" s="54"/>
      <c r="H112" s="261" t="s">
        <v>2140</v>
      </c>
      <c r="I112" s="92" t="s">
        <v>1769</v>
      </c>
      <c r="J112" s="346" t="s">
        <v>2141</v>
      </c>
      <c r="K112" s="53"/>
      <c r="L112" s="53"/>
    </row>
    <row r="113" spans="1:12" ht="60" x14ac:dyDescent="0.2">
      <c r="A113" s="393">
        <v>52</v>
      </c>
      <c r="B113" s="261" t="s">
        <v>2142</v>
      </c>
      <c r="C113" s="261" t="s">
        <v>2143</v>
      </c>
      <c r="D113" s="261" t="s">
        <v>1767</v>
      </c>
      <c r="E113" s="261" t="s">
        <v>2143</v>
      </c>
      <c r="F113" s="345" t="s">
        <v>2144</v>
      </c>
      <c r="G113" s="54"/>
      <c r="H113" s="261" t="s">
        <v>2135</v>
      </c>
      <c r="I113" s="92" t="s">
        <v>1769</v>
      </c>
      <c r="J113" s="346" t="s">
        <v>2145</v>
      </c>
      <c r="K113" s="53"/>
      <c r="L113" s="53"/>
    </row>
    <row r="114" spans="1:12" ht="48" x14ac:dyDescent="0.2">
      <c r="A114" s="393">
        <v>53</v>
      </c>
      <c r="B114" s="261" t="s">
        <v>2146</v>
      </c>
      <c r="C114" s="261" t="s">
        <v>2147</v>
      </c>
      <c r="D114" s="261" t="s">
        <v>1767</v>
      </c>
      <c r="E114" s="261" t="s">
        <v>2147</v>
      </c>
      <c r="F114" s="345" t="s">
        <v>2148</v>
      </c>
      <c r="G114" s="54"/>
      <c r="H114" s="261" t="s">
        <v>2149</v>
      </c>
      <c r="I114" s="92" t="s">
        <v>1769</v>
      </c>
      <c r="J114" s="346" t="s">
        <v>2150</v>
      </c>
      <c r="K114" s="53"/>
      <c r="L114" s="53"/>
    </row>
    <row r="115" spans="1:12" ht="60" x14ac:dyDescent="0.2">
      <c r="A115" s="393">
        <v>54</v>
      </c>
      <c r="B115" s="261" t="s">
        <v>2151</v>
      </c>
      <c r="C115" s="261" t="s">
        <v>2152</v>
      </c>
      <c r="D115" s="261" t="s">
        <v>1767</v>
      </c>
      <c r="E115" s="261" t="s">
        <v>2152</v>
      </c>
      <c r="F115" s="345" t="s">
        <v>2153</v>
      </c>
      <c r="G115" s="54"/>
      <c r="H115" s="261" t="s">
        <v>2154</v>
      </c>
      <c r="I115" s="92" t="s">
        <v>1769</v>
      </c>
      <c r="J115" s="346" t="s">
        <v>2155</v>
      </c>
      <c r="K115" s="53"/>
      <c r="L115" s="53"/>
    </row>
    <row r="116" spans="1:12" ht="36" x14ac:dyDescent="0.2">
      <c r="A116" s="393">
        <v>55</v>
      </c>
      <c r="B116" s="261" t="s">
        <v>2156</v>
      </c>
      <c r="C116" s="261" t="s">
        <v>2157</v>
      </c>
      <c r="D116" s="261" t="s">
        <v>1767</v>
      </c>
      <c r="E116" s="261" t="s">
        <v>2157</v>
      </c>
      <c r="F116" s="345" t="s">
        <v>1956</v>
      </c>
      <c r="G116" s="54"/>
      <c r="H116" s="261" t="s">
        <v>2158</v>
      </c>
      <c r="I116" s="92" t="s">
        <v>1769</v>
      </c>
      <c r="J116" s="346" t="s">
        <v>2159</v>
      </c>
      <c r="K116" s="53"/>
      <c r="L116" s="53"/>
    </row>
    <row r="117" spans="1:12" ht="60" x14ac:dyDescent="0.2">
      <c r="A117" s="393">
        <v>56</v>
      </c>
      <c r="B117" s="261" t="s">
        <v>2160</v>
      </c>
      <c r="C117" s="261" t="s">
        <v>2161</v>
      </c>
      <c r="D117" s="261" t="s">
        <v>1767</v>
      </c>
      <c r="E117" s="261" t="s">
        <v>2161</v>
      </c>
      <c r="F117" s="345" t="s">
        <v>2162</v>
      </c>
      <c r="G117" s="54"/>
      <c r="H117" s="261" t="s">
        <v>2163</v>
      </c>
      <c r="I117" s="92" t="s">
        <v>1769</v>
      </c>
      <c r="J117" s="346" t="s">
        <v>2164</v>
      </c>
      <c r="K117" s="53"/>
      <c r="L117" s="53"/>
    </row>
    <row r="118" spans="1:12" ht="72" x14ac:dyDescent="0.2">
      <c r="A118" s="393">
        <v>57</v>
      </c>
      <c r="B118" s="261" t="s">
        <v>2165</v>
      </c>
      <c r="C118" s="261" t="s">
        <v>2166</v>
      </c>
      <c r="D118" s="261" t="s">
        <v>1767</v>
      </c>
      <c r="E118" s="261" t="s">
        <v>2166</v>
      </c>
      <c r="F118" s="345" t="s">
        <v>2167</v>
      </c>
      <c r="G118" s="54"/>
      <c r="H118" s="261" t="s">
        <v>2168</v>
      </c>
      <c r="I118" s="92" t="s">
        <v>1769</v>
      </c>
      <c r="J118" s="346" t="s">
        <v>2169</v>
      </c>
      <c r="K118" s="53"/>
      <c r="L118" s="53"/>
    </row>
    <row r="119" spans="1:12" ht="48" x14ac:dyDescent="0.2">
      <c r="A119" s="393">
        <v>58</v>
      </c>
      <c r="B119" s="261" t="s">
        <v>2170</v>
      </c>
      <c r="C119" s="261" t="s">
        <v>2171</v>
      </c>
      <c r="D119" s="261" t="s">
        <v>1767</v>
      </c>
      <c r="E119" s="261" t="s">
        <v>2171</v>
      </c>
      <c r="F119" s="345" t="s">
        <v>2172</v>
      </c>
      <c r="G119" s="54"/>
      <c r="H119" s="261" t="s">
        <v>2173</v>
      </c>
      <c r="I119" s="92" t="s">
        <v>1769</v>
      </c>
      <c r="J119" s="346" t="s">
        <v>2174</v>
      </c>
      <c r="K119" s="53"/>
      <c r="L119" s="53"/>
    </row>
    <row r="120" spans="1:12" ht="36" x14ac:dyDescent="0.2">
      <c r="A120" s="393">
        <v>59</v>
      </c>
      <c r="B120" s="261" t="s">
        <v>2175</v>
      </c>
      <c r="C120" s="261" t="s">
        <v>2176</v>
      </c>
      <c r="D120" s="261" t="s">
        <v>1767</v>
      </c>
      <c r="E120" s="261" t="s">
        <v>2176</v>
      </c>
      <c r="F120" s="345" t="s">
        <v>2177</v>
      </c>
      <c r="G120" s="54"/>
      <c r="H120" s="261" t="s">
        <v>2178</v>
      </c>
      <c r="I120" s="92" t="s">
        <v>1769</v>
      </c>
      <c r="J120" s="346" t="s">
        <v>2179</v>
      </c>
      <c r="K120" s="53"/>
      <c r="L120" s="53"/>
    </row>
    <row r="121" spans="1:12" ht="36" x14ac:dyDescent="0.2">
      <c r="A121" s="393">
        <v>60</v>
      </c>
      <c r="B121" s="261" t="s">
        <v>2180</v>
      </c>
      <c r="C121" s="261" t="s">
        <v>2181</v>
      </c>
      <c r="D121" s="261" t="s">
        <v>1767</v>
      </c>
      <c r="E121" s="261" t="s">
        <v>2181</v>
      </c>
      <c r="F121" s="345" t="s">
        <v>2182</v>
      </c>
      <c r="G121" s="54"/>
      <c r="H121" s="261" t="s">
        <v>2183</v>
      </c>
      <c r="I121" s="92" t="s">
        <v>1769</v>
      </c>
      <c r="J121" s="346" t="s">
        <v>2184</v>
      </c>
      <c r="K121" s="53"/>
      <c r="L121" s="53"/>
    </row>
    <row r="122" spans="1:12" ht="72" x14ac:dyDescent="0.2">
      <c r="A122" s="393">
        <v>61</v>
      </c>
      <c r="B122" s="261" t="s">
        <v>2185</v>
      </c>
      <c r="C122" s="261" t="s">
        <v>2186</v>
      </c>
      <c r="D122" s="261" t="s">
        <v>1767</v>
      </c>
      <c r="E122" s="261" t="s">
        <v>2186</v>
      </c>
      <c r="F122" s="345" t="s">
        <v>2187</v>
      </c>
      <c r="G122" s="54"/>
      <c r="H122" s="261" t="s">
        <v>1863</v>
      </c>
      <c r="I122" s="92" t="s">
        <v>1769</v>
      </c>
      <c r="J122" s="346" t="s">
        <v>2188</v>
      </c>
      <c r="K122" s="53"/>
      <c r="L122" s="53"/>
    </row>
    <row r="123" spans="1:12" ht="84" x14ac:dyDescent="0.2">
      <c r="A123" s="393">
        <v>62</v>
      </c>
      <c r="B123" s="261" t="s">
        <v>2189</v>
      </c>
      <c r="C123" s="261" t="s">
        <v>2190</v>
      </c>
      <c r="D123" s="261" t="s">
        <v>1767</v>
      </c>
      <c r="E123" s="261" t="s">
        <v>2190</v>
      </c>
      <c r="F123" s="345" t="s">
        <v>2191</v>
      </c>
      <c r="G123" s="54"/>
      <c r="H123" s="261" t="s">
        <v>2192</v>
      </c>
      <c r="I123" s="92" t="s">
        <v>1769</v>
      </c>
      <c r="J123" s="346" t="s">
        <v>2188</v>
      </c>
      <c r="K123" s="53"/>
      <c r="L123" s="53"/>
    </row>
    <row r="124" spans="1:12" ht="36" x14ac:dyDescent="0.2">
      <c r="A124" s="393">
        <v>63</v>
      </c>
      <c r="B124" s="261" t="s">
        <v>2193</v>
      </c>
      <c r="C124" s="261" t="s">
        <v>2194</v>
      </c>
      <c r="D124" s="261" t="s">
        <v>1767</v>
      </c>
      <c r="E124" s="261" t="s">
        <v>2194</v>
      </c>
      <c r="F124" s="345" t="s">
        <v>2195</v>
      </c>
      <c r="G124" s="54"/>
      <c r="H124" s="261" t="s">
        <v>2196</v>
      </c>
      <c r="I124" s="92" t="s">
        <v>1769</v>
      </c>
      <c r="J124" s="346" t="s">
        <v>2197</v>
      </c>
      <c r="K124" s="53"/>
      <c r="L124" s="53"/>
    </row>
    <row r="125" spans="1:12" ht="48" x14ac:dyDescent="0.2">
      <c r="A125" s="393">
        <v>64</v>
      </c>
      <c r="B125" s="261" t="s">
        <v>2198</v>
      </c>
      <c r="C125" s="261" t="s">
        <v>2199</v>
      </c>
      <c r="D125" s="261" t="s">
        <v>1767</v>
      </c>
      <c r="E125" s="261" t="s">
        <v>2199</v>
      </c>
      <c r="F125" s="345" t="s">
        <v>2200</v>
      </c>
      <c r="G125" s="54"/>
      <c r="H125" s="261" t="s">
        <v>2201</v>
      </c>
      <c r="I125" s="92" t="s">
        <v>1769</v>
      </c>
      <c r="J125" s="346" t="s">
        <v>2202</v>
      </c>
      <c r="K125" s="53"/>
      <c r="L125" s="53"/>
    </row>
    <row r="126" spans="1:12" x14ac:dyDescent="0.2">
      <c r="A126" s="393">
        <v>65</v>
      </c>
      <c r="B126" s="54"/>
      <c r="C126" s="54"/>
      <c r="D126" s="54"/>
      <c r="E126" s="54"/>
      <c r="F126" s="54"/>
      <c r="G126" s="54"/>
      <c r="H126" s="54"/>
      <c r="I126" s="53"/>
      <c r="J126" s="53"/>
      <c r="K126" s="53"/>
      <c r="L126" s="53"/>
    </row>
    <row r="127" spans="1:12" ht="18" x14ac:dyDescent="0.2">
      <c r="A127" s="66"/>
      <c r="B127" s="54" t="s">
        <v>29</v>
      </c>
      <c r="C127" s="54"/>
      <c r="D127" s="54"/>
      <c r="E127" s="54"/>
      <c r="F127" s="54"/>
      <c r="G127" s="54"/>
      <c r="H127" s="54"/>
      <c r="I127" s="53"/>
      <c r="J127" s="53"/>
      <c r="K127" s="53"/>
      <c r="L127" s="53"/>
    </row>
    <row r="128" spans="1:12" ht="18" x14ac:dyDescent="0.2">
      <c r="A128" s="395"/>
      <c r="B128" s="350" t="s">
        <v>225</v>
      </c>
      <c r="C128" s="351"/>
      <c r="D128" s="351"/>
      <c r="E128" s="351"/>
      <c r="F128" s="351"/>
      <c r="G128" s="351"/>
      <c r="H128" s="351"/>
      <c r="I128" s="352"/>
      <c r="J128" s="352"/>
      <c r="K128" s="352"/>
      <c r="L128" s="352"/>
    </row>
    <row r="129" spans="1:12" s="52" customFormat="1" ht="24" x14ac:dyDescent="0.2">
      <c r="A129" s="393">
        <v>1</v>
      </c>
      <c r="B129" s="261" t="s">
        <v>2203</v>
      </c>
      <c r="C129" s="261" t="s">
        <v>2204</v>
      </c>
      <c r="D129" s="261" t="s">
        <v>1767</v>
      </c>
      <c r="E129" s="261" t="s">
        <v>2204</v>
      </c>
      <c r="F129" s="353"/>
      <c r="G129" s="353">
        <v>3590185.46</v>
      </c>
      <c r="H129" s="54"/>
      <c r="I129" s="53"/>
      <c r="J129" s="53"/>
      <c r="K129" s="53"/>
      <c r="L129" s="53"/>
    </row>
    <row r="130" spans="1:12" ht="48" x14ac:dyDescent="0.2">
      <c r="A130" s="396">
        <v>2</v>
      </c>
      <c r="B130" s="261" t="s">
        <v>1823</v>
      </c>
      <c r="C130" s="261" t="s">
        <v>2205</v>
      </c>
      <c r="D130" s="261" t="s">
        <v>1767</v>
      </c>
      <c r="E130" s="261" t="s">
        <v>2205</v>
      </c>
      <c r="F130" s="345" t="s">
        <v>1946</v>
      </c>
      <c r="G130" s="54"/>
      <c r="H130" s="354"/>
      <c r="I130" s="355"/>
      <c r="J130" s="355"/>
      <c r="K130" s="355"/>
      <c r="L130" s="355"/>
    </row>
    <row r="131" spans="1:12" ht="60" x14ac:dyDescent="0.2">
      <c r="A131" s="393">
        <v>3</v>
      </c>
      <c r="B131" s="261" t="s">
        <v>1949</v>
      </c>
      <c r="C131" s="261" t="s">
        <v>2206</v>
      </c>
      <c r="D131" s="261" t="s">
        <v>1767</v>
      </c>
      <c r="E131" s="261" t="s">
        <v>2206</v>
      </c>
      <c r="F131" s="345" t="s">
        <v>1951</v>
      </c>
      <c r="G131" s="54"/>
      <c r="H131" s="54"/>
      <c r="I131" s="53"/>
      <c r="J131" s="53"/>
      <c r="K131" s="53"/>
      <c r="L131" s="53"/>
    </row>
    <row r="132" spans="1:12" ht="96" x14ac:dyDescent="0.2">
      <c r="A132" s="393">
        <v>4</v>
      </c>
      <c r="B132" s="261" t="s">
        <v>1954</v>
      </c>
      <c r="C132" s="261" t="s">
        <v>2206</v>
      </c>
      <c r="D132" s="261" t="s">
        <v>1767</v>
      </c>
      <c r="E132" s="261" t="s">
        <v>2206</v>
      </c>
      <c r="F132" s="345" t="s">
        <v>1956</v>
      </c>
      <c r="G132" s="54"/>
      <c r="H132" s="54"/>
      <c r="I132" s="53"/>
      <c r="J132" s="53"/>
      <c r="K132" s="53"/>
      <c r="L132" s="53"/>
    </row>
    <row r="133" spans="1:12" ht="96" x14ac:dyDescent="0.2">
      <c r="A133" s="393">
        <v>5</v>
      </c>
      <c r="B133" s="261" t="s">
        <v>1959</v>
      </c>
      <c r="C133" s="261" t="s">
        <v>2205</v>
      </c>
      <c r="D133" s="261" t="s">
        <v>1767</v>
      </c>
      <c r="E133" s="261" t="s">
        <v>2205</v>
      </c>
      <c r="F133" s="345" t="s">
        <v>1960</v>
      </c>
      <c r="G133" s="54"/>
      <c r="H133" s="54"/>
      <c r="I133" s="53"/>
      <c r="J133" s="53"/>
      <c r="K133" s="53"/>
      <c r="L133" s="53"/>
    </row>
    <row r="134" spans="1:12" ht="48" x14ac:dyDescent="0.2">
      <c r="A134" s="393">
        <v>6</v>
      </c>
      <c r="B134" s="261" t="s">
        <v>1962</v>
      </c>
      <c r="C134" s="261" t="s">
        <v>2207</v>
      </c>
      <c r="D134" s="261" t="s">
        <v>1767</v>
      </c>
      <c r="E134" s="261" t="s">
        <v>2207</v>
      </c>
      <c r="F134" s="345" t="s">
        <v>1964</v>
      </c>
      <c r="G134" s="54"/>
      <c r="H134" s="54"/>
      <c r="I134" s="53"/>
      <c r="J134" s="53"/>
      <c r="K134" s="53"/>
      <c r="L134" s="53"/>
    </row>
    <row r="135" spans="1:12" ht="72" x14ac:dyDescent="0.2">
      <c r="A135" s="393">
        <v>7</v>
      </c>
      <c r="B135" s="348" t="s">
        <v>1966</v>
      </c>
      <c r="C135" s="261" t="s">
        <v>2206</v>
      </c>
      <c r="D135" s="261" t="s">
        <v>1767</v>
      </c>
      <c r="E135" s="261" t="s">
        <v>2206</v>
      </c>
      <c r="F135" s="345" t="s">
        <v>1968</v>
      </c>
      <c r="G135" s="54"/>
      <c r="H135" s="54"/>
      <c r="I135" s="53"/>
      <c r="J135" s="53"/>
      <c r="K135" s="53"/>
      <c r="L135" s="53"/>
    </row>
    <row r="136" spans="1:12" ht="72" x14ac:dyDescent="0.2">
      <c r="A136" s="393">
        <v>8</v>
      </c>
      <c r="B136" s="348" t="s">
        <v>1970</v>
      </c>
      <c r="C136" s="261" t="s">
        <v>2206</v>
      </c>
      <c r="D136" s="261" t="s">
        <v>1767</v>
      </c>
      <c r="E136" s="261" t="s">
        <v>2206</v>
      </c>
      <c r="F136" s="345" t="s">
        <v>1968</v>
      </c>
      <c r="G136" s="54"/>
      <c r="H136" s="54"/>
      <c r="I136" s="53"/>
      <c r="J136" s="53"/>
      <c r="K136" s="53"/>
      <c r="L136" s="53"/>
    </row>
    <row r="137" spans="1:12" ht="84" x14ac:dyDescent="0.2">
      <c r="A137" s="393">
        <v>9</v>
      </c>
      <c r="B137" s="348" t="s">
        <v>1971</v>
      </c>
      <c r="C137" s="261" t="s">
        <v>2206</v>
      </c>
      <c r="D137" s="261" t="s">
        <v>1767</v>
      </c>
      <c r="E137" s="261" t="s">
        <v>2206</v>
      </c>
      <c r="F137" s="345" t="s">
        <v>1968</v>
      </c>
      <c r="G137" s="54"/>
      <c r="H137" s="54"/>
      <c r="I137" s="53"/>
      <c r="J137" s="53"/>
      <c r="K137" s="53"/>
      <c r="L137" s="53"/>
    </row>
    <row r="138" spans="1:12" ht="36" x14ac:dyDescent="0.2">
      <c r="A138" s="393">
        <v>10</v>
      </c>
      <c r="B138" s="261" t="s">
        <v>1972</v>
      </c>
      <c r="C138" s="261" t="s">
        <v>2206</v>
      </c>
      <c r="D138" s="261" t="s">
        <v>1767</v>
      </c>
      <c r="E138" s="261" t="s">
        <v>2206</v>
      </c>
      <c r="F138" s="345" t="s">
        <v>1974</v>
      </c>
      <c r="G138" s="54"/>
      <c r="H138" s="54"/>
      <c r="I138" s="53"/>
      <c r="J138" s="53"/>
      <c r="K138" s="53"/>
      <c r="L138" s="53"/>
    </row>
    <row r="139" spans="1:12" ht="48" x14ac:dyDescent="0.2">
      <c r="A139" s="393">
        <v>11</v>
      </c>
      <c r="B139" s="261" t="s">
        <v>1976</v>
      </c>
      <c r="C139" s="261" t="s">
        <v>2206</v>
      </c>
      <c r="D139" s="261" t="s">
        <v>1767</v>
      </c>
      <c r="E139" s="261" t="s">
        <v>2206</v>
      </c>
      <c r="F139" s="345" t="s">
        <v>1978</v>
      </c>
      <c r="G139" s="54"/>
      <c r="H139" s="54"/>
      <c r="I139" s="53"/>
      <c r="J139" s="53"/>
      <c r="K139" s="53"/>
      <c r="L139" s="53"/>
    </row>
    <row r="140" spans="1:12" ht="72" x14ac:dyDescent="0.2">
      <c r="A140" s="393">
        <v>12</v>
      </c>
      <c r="B140" s="349" t="s">
        <v>1981</v>
      </c>
      <c r="C140" s="261" t="s">
        <v>2206</v>
      </c>
      <c r="D140" s="261" t="s">
        <v>1767</v>
      </c>
      <c r="E140" s="261" t="s">
        <v>2206</v>
      </c>
      <c r="F140" s="345" t="s">
        <v>1968</v>
      </c>
      <c r="G140" s="54"/>
      <c r="H140" s="54"/>
      <c r="I140" s="53"/>
      <c r="J140" s="53"/>
      <c r="K140" s="53"/>
      <c r="L140" s="53"/>
    </row>
    <row r="141" spans="1:12" ht="96" x14ac:dyDescent="0.2">
      <c r="A141" s="393">
        <v>13</v>
      </c>
      <c r="B141" s="349" t="s">
        <v>1983</v>
      </c>
      <c r="C141" s="261" t="s">
        <v>2205</v>
      </c>
      <c r="D141" s="261" t="s">
        <v>1767</v>
      </c>
      <c r="E141" s="261" t="s">
        <v>2205</v>
      </c>
      <c r="F141" s="345" t="s">
        <v>1984</v>
      </c>
      <c r="G141" s="54"/>
      <c r="H141" s="54"/>
      <c r="I141" s="53"/>
      <c r="J141" s="53"/>
      <c r="K141" s="53"/>
      <c r="L141" s="53"/>
    </row>
    <row r="142" spans="1:12" ht="96" x14ac:dyDescent="0.2">
      <c r="A142" s="393">
        <v>14</v>
      </c>
      <c r="B142" s="261" t="s">
        <v>1986</v>
      </c>
      <c r="C142" s="261" t="s">
        <v>2206</v>
      </c>
      <c r="D142" s="261" t="s">
        <v>1767</v>
      </c>
      <c r="E142" s="261" t="s">
        <v>2206</v>
      </c>
      <c r="F142" s="345" t="s">
        <v>1988</v>
      </c>
      <c r="G142" s="54"/>
      <c r="H142" s="54"/>
      <c r="I142" s="53"/>
      <c r="J142" s="53"/>
      <c r="K142" s="53"/>
      <c r="L142" s="53"/>
    </row>
    <row r="143" spans="1:12" ht="96" x14ac:dyDescent="0.2">
      <c r="A143" s="393">
        <v>15</v>
      </c>
      <c r="B143" s="261" t="s">
        <v>1991</v>
      </c>
      <c r="C143" s="261" t="s">
        <v>2205</v>
      </c>
      <c r="D143" s="261" t="s">
        <v>1767</v>
      </c>
      <c r="E143" s="261" t="s">
        <v>2205</v>
      </c>
      <c r="F143" s="345" t="s">
        <v>1993</v>
      </c>
      <c r="G143" s="54"/>
      <c r="H143" s="54"/>
      <c r="I143" s="53"/>
      <c r="J143" s="53"/>
      <c r="K143" s="53"/>
      <c r="L143" s="53"/>
    </row>
    <row r="144" spans="1:12" ht="24" x14ac:dyDescent="0.2">
      <c r="A144" s="393">
        <v>16</v>
      </c>
      <c r="B144" s="261" t="s">
        <v>1996</v>
      </c>
      <c r="C144" s="261" t="s">
        <v>2208</v>
      </c>
      <c r="D144" s="261" t="s">
        <v>1767</v>
      </c>
      <c r="E144" s="261" t="s">
        <v>2208</v>
      </c>
      <c r="F144" s="345" t="s">
        <v>1998</v>
      </c>
      <c r="G144" s="54"/>
      <c r="H144" s="54"/>
      <c r="I144" s="53"/>
      <c r="J144" s="53"/>
      <c r="K144" s="53"/>
      <c r="L144" s="53"/>
    </row>
    <row r="145" spans="1:12" ht="24" x14ac:dyDescent="0.2">
      <c r="A145" s="393">
        <v>17</v>
      </c>
      <c r="B145" s="261" t="s">
        <v>2001</v>
      </c>
      <c r="C145" s="261" t="s">
        <v>2206</v>
      </c>
      <c r="D145" s="261" t="s">
        <v>1767</v>
      </c>
      <c r="E145" s="261" t="s">
        <v>2206</v>
      </c>
      <c r="F145" s="345" t="s">
        <v>2003</v>
      </c>
      <c r="G145" s="54"/>
      <c r="H145" s="54"/>
      <c r="I145" s="53"/>
      <c r="J145" s="53"/>
      <c r="K145" s="53"/>
      <c r="L145" s="53"/>
    </row>
    <row r="146" spans="1:12" ht="36" x14ac:dyDescent="0.2">
      <c r="A146" s="393">
        <v>18</v>
      </c>
      <c r="B146" s="261" t="s">
        <v>2006</v>
      </c>
      <c r="C146" s="261" t="s">
        <v>2207</v>
      </c>
      <c r="D146" s="261" t="s">
        <v>1767</v>
      </c>
      <c r="E146" s="261" t="s">
        <v>2207</v>
      </c>
      <c r="F146" s="345" t="s">
        <v>2008</v>
      </c>
      <c r="G146" s="54"/>
      <c r="H146" s="54"/>
      <c r="I146" s="53"/>
      <c r="J146" s="53"/>
      <c r="K146" s="53"/>
      <c r="L146" s="53"/>
    </row>
    <row r="147" spans="1:12" ht="36" x14ac:dyDescent="0.2">
      <c r="A147" s="393">
        <v>19</v>
      </c>
      <c r="B147" s="261" t="s">
        <v>2011</v>
      </c>
      <c r="C147" s="261" t="s">
        <v>2207</v>
      </c>
      <c r="D147" s="261" t="s">
        <v>1767</v>
      </c>
      <c r="E147" s="261" t="s">
        <v>2207</v>
      </c>
      <c r="F147" s="345" t="s">
        <v>2013</v>
      </c>
      <c r="G147" s="54"/>
      <c r="H147" s="54"/>
      <c r="I147" s="53"/>
      <c r="J147" s="53"/>
      <c r="K147" s="53"/>
      <c r="L147" s="53"/>
    </row>
    <row r="148" spans="1:12" ht="48" x14ac:dyDescent="0.2">
      <c r="A148" s="393">
        <v>20</v>
      </c>
      <c r="B148" s="261" t="s">
        <v>2015</v>
      </c>
      <c r="C148" s="261" t="s">
        <v>2206</v>
      </c>
      <c r="D148" s="261" t="s">
        <v>1767</v>
      </c>
      <c r="E148" s="261" t="s">
        <v>2206</v>
      </c>
      <c r="F148" s="345" t="s">
        <v>2017</v>
      </c>
      <c r="G148" s="54"/>
      <c r="H148" s="54"/>
      <c r="I148" s="53"/>
      <c r="J148" s="53"/>
      <c r="K148" s="53"/>
      <c r="L148" s="53"/>
    </row>
    <row r="149" spans="1:12" ht="36" x14ac:dyDescent="0.2">
      <c r="A149" s="393">
        <v>21</v>
      </c>
      <c r="B149" s="261" t="s">
        <v>2019</v>
      </c>
      <c r="C149" s="261" t="s">
        <v>2207</v>
      </c>
      <c r="D149" s="261" t="s">
        <v>1767</v>
      </c>
      <c r="E149" s="261" t="s">
        <v>2207</v>
      </c>
      <c r="F149" s="345" t="s">
        <v>2021</v>
      </c>
      <c r="G149" s="54"/>
      <c r="H149" s="54"/>
      <c r="I149" s="53"/>
      <c r="J149" s="53"/>
      <c r="K149" s="53"/>
      <c r="L149" s="53"/>
    </row>
    <row r="150" spans="1:12" ht="24" x14ac:dyDescent="0.2">
      <c r="A150" s="393">
        <v>22</v>
      </c>
      <c r="B150" s="261" t="s">
        <v>2024</v>
      </c>
      <c r="C150" s="261" t="s">
        <v>2208</v>
      </c>
      <c r="D150" s="261" t="s">
        <v>1767</v>
      </c>
      <c r="E150" s="261" t="s">
        <v>2208</v>
      </c>
      <c r="F150" s="345"/>
      <c r="G150" s="345" t="s">
        <v>2026</v>
      </c>
      <c r="H150" s="54"/>
      <c r="I150" s="53"/>
      <c r="J150" s="53"/>
      <c r="K150" s="53"/>
      <c r="L150" s="53"/>
    </row>
    <row r="151" spans="1:12" ht="36" x14ac:dyDescent="0.2">
      <c r="A151" s="393">
        <v>23</v>
      </c>
      <c r="B151" s="261" t="s">
        <v>2028</v>
      </c>
      <c r="C151" s="261" t="s">
        <v>2206</v>
      </c>
      <c r="D151" s="261" t="s">
        <v>1767</v>
      </c>
      <c r="E151" s="261" t="s">
        <v>2206</v>
      </c>
      <c r="F151" s="345" t="s">
        <v>2030</v>
      </c>
      <c r="G151" s="54"/>
      <c r="H151" s="54"/>
      <c r="I151" s="53"/>
      <c r="J151" s="53"/>
      <c r="K151" s="53"/>
      <c r="L151" s="53"/>
    </row>
    <row r="152" spans="1:12" ht="48" x14ac:dyDescent="0.2">
      <c r="A152" s="393">
        <v>24</v>
      </c>
      <c r="B152" s="261" t="s">
        <v>2033</v>
      </c>
      <c r="C152" s="261" t="s">
        <v>2206</v>
      </c>
      <c r="D152" s="261" t="s">
        <v>1767</v>
      </c>
      <c r="E152" s="261" t="s">
        <v>2206</v>
      </c>
      <c r="F152" s="345"/>
      <c r="G152" s="345" t="s">
        <v>2035</v>
      </c>
      <c r="H152" s="54"/>
      <c r="I152" s="53"/>
      <c r="J152" s="53"/>
      <c r="K152" s="53"/>
      <c r="L152" s="53"/>
    </row>
    <row r="153" spans="1:12" ht="48" x14ac:dyDescent="0.2">
      <c r="A153" s="393">
        <v>25</v>
      </c>
      <c r="B153" s="261" t="s">
        <v>2038</v>
      </c>
      <c r="C153" s="261" t="s">
        <v>2206</v>
      </c>
      <c r="D153" s="261" t="s">
        <v>1767</v>
      </c>
      <c r="E153" s="261" t="s">
        <v>2206</v>
      </c>
      <c r="F153" s="345" t="s">
        <v>2040</v>
      </c>
      <c r="G153" s="54"/>
      <c r="H153" s="54"/>
      <c r="I153" s="53"/>
      <c r="J153" s="53"/>
      <c r="K153" s="53"/>
      <c r="L153" s="53"/>
    </row>
    <row r="154" spans="1:12" ht="48" x14ac:dyDescent="0.2">
      <c r="A154" s="393">
        <v>26</v>
      </c>
      <c r="B154" s="261" t="s">
        <v>1842</v>
      </c>
      <c r="C154" s="261" t="s">
        <v>2206</v>
      </c>
      <c r="D154" s="261" t="s">
        <v>1767</v>
      </c>
      <c r="E154" s="261" t="s">
        <v>2206</v>
      </c>
      <c r="F154" s="345" t="s">
        <v>2044</v>
      </c>
      <c r="G154" s="54"/>
      <c r="H154" s="54"/>
      <c r="I154" s="53"/>
      <c r="J154" s="53"/>
      <c r="K154" s="53"/>
      <c r="L154" s="53"/>
    </row>
    <row r="155" spans="1:12" ht="24" x14ac:dyDescent="0.2">
      <c r="A155" s="393">
        <v>27</v>
      </c>
      <c r="B155" s="261" t="s">
        <v>2045</v>
      </c>
      <c r="C155" s="261" t="s">
        <v>2206</v>
      </c>
      <c r="D155" s="261" t="s">
        <v>1767</v>
      </c>
      <c r="E155" s="261" t="s">
        <v>2206</v>
      </c>
      <c r="F155" s="345" t="s">
        <v>2047</v>
      </c>
      <c r="G155" s="54"/>
      <c r="H155" s="54"/>
      <c r="I155" s="53"/>
      <c r="J155" s="53"/>
      <c r="K155" s="53"/>
      <c r="L155" s="53"/>
    </row>
    <row r="156" spans="1:12" ht="60" x14ac:dyDescent="0.2">
      <c r="A156" s="393">
        <v>28</v>
      </c>
      <c r="B156" s="261" t="s">
        <v>2049</v>
      </c>
      <c r="C156" s="261" t="s">
        <v>2206</v>
      </c>
      <c r="D156" s="261" t="s">
        <v>1767</v>
      </c>
      <c r="E156" s="261" t="s">
        <v>2206</v>
      </c>
      <c r="F156" s="345" t="s">
        <v>2051</v>
      </c>
      <c r="G156" s="54"/>
      <c r="H156" s="54"/>
      <c r="I156" s="53"/>
      <c r="J156" s="53"/>
      <c r="K156" s="53"/>
      <c r="L156" s="53"/>
    </row>
    <row r="157" spans="1:12" ht="84" x14ac:dyDescent="0.2">
      <c r="A157" s="393">
        <v>29</v>
      </c>
      <c r="B157" s="261" t="s">
        <v>2054</v>
      </c>
      <c r="C157" s="261" t="s">
        <v>2206</v>
      </c>
      <c r="D157" s="261" t="s">
        <v>1767</v>
      </c>
      <c r="E157" s="261" t="s">
        <v>2206</v>
      </c>
      <c r="F157" s="345" t="s">
        <v>2056</v>
      </c>
      <c r="G157" s="54"/>
      <c r="H157" s="54"/>
      <c r="I157" s="53"/>
      <c r="J157" s="53"/>
      <c r="K157" s="53"/>
      <c r="L157" s="53"/>
    </row>
    <row r="158" spans="1:12" ht="48" x14ac:dyDescent="0.2">
      <c r="A158" s="393">
        <v>30</v>
      </c>
      <c r="B158" s="261" t="s">
        <v>2059</v>
      </c>
      <c r="C158" s="261" t="s">
        <v>2205</v>
      </c>
      <c r="D158" s="261" t="s">
        <v>1767</v>
      </c>
      <c r="E158" s="261" t="s">
        <v>2205</v>
      </c>
      <c r="F158" s="345" t="s">
        <v>2013</v>
      </c>
      <c r="G158" s="54"/>
      <c r="H158" s="54"/>
      <c r="I158" s="53"/>
      <c r="J158" s="53"/>
      <c r="K158" s="53"/>
      <c r="L158" s="53"/>
    </row>
    <row r="159" spans="1:12" ht="24" x14ac:dyDescent="0.2">
      <c r="A159" s="393">
        <v>31</v>
      </c>
      <c r="B159" s="261" t="s">
        <v>2063</v>
      </c>
      <c r="C159" s="261" t="s">
        <v>2207</v>
      </c>
      <c r="D159" s="261" t="s">
        <v>1767</v>
      </c>
      <c r="E159" s="261" t="s">
        <v>2207</v>
      </c>
      <c r="F159" s="345" t="s">
        <v>2065</v>
      </c>
      <c r="G159" s="54"/>
      <c r="H159" s="54"/>
      <c r="I159" s="53"/>
      <c r="J159" s="53"/>
      <c r="K159" s="53"/>
      <c r="L159" s="53"/>
    </row>
    <row r="160" spans="1:12" ht="48" x14ac:dyDescent="0.2">
      <c r="A160" s="393">
        <v>32</v>
      </c>
      <c r="B160" s="261" t="s">
        <v>2068</v>
      </c>
      <c r="C160" s="261" t="s">
        <v>2206</v>
      </c>
      <c r="D160" s="261" t="s">
        <v>1767</v>
      </c>
      <c r="E160" s="261" t="s">
        <v>2206</v>
      </c>
      <c r="F160" s="345" t="s">
        <v>2070</v>
      </c>
      <c r="G160" s="54"/>
      <c r="H160" s="54"/>
      <c r="I160" s="53"/>
      <c r="J160" s="53"/>
      <c r="K160" s="53"/>
      <c r="L160" s="53"/>
    </row>
    <row r="161" spans="1:12" ht="48" x14ac:dyDescent="0.2">
      <c r="A161" s="393">
        <v>33</v>
      </c>
      <c r="B161" s="261" t="s">
        <v>2073</v>
      </c>
      <c r="C161" s="261" t="s">
        <v>2206</v>
      </c>
      <c r="D161" s="261" t="s">
        <v>1767</v>
      </c>
      <c r="E161" s="261" t="s">
        <v>2206</v>
      </c>
      <c r="F161" s="345" t="s">
        <v>2075</v>
      </c>
      <c r="G161" s="54"/>
      <c r="H161" s="54"/>
      <c r="I161" s="53"/>
      <c r="J161" s="53"/>
      <c r="K161" s="53"/>
      <c r="L161" s="53"/>
    </row>
    <row r="162" spans="1:12" ht="36" x14ac:dyDescent="0.2">
      <c r="A162" s="393">
        <v>34</v>
      </c>
      <c r="B162" s="261" t="s">
        <v>2078</v>
      </c>
      <c r="C162" s="261" t="s">
        <v>2206</v>
      </c>
      <c r="D162" s="261" t="s">
        <v>1767</v>
      </c>
      <c r="E162" s="261" t="s">
        <v>2206</v>
      </c>
      <c r="F162" s="345" t="s">
        <v>2080</v>
      </c>
      <c r="G162" s="54"/>
      <c r="H162" s="54"/>
      <c r="I162" s="53"/>
      <c r="J162" s="53"/>
      <c r="K162" s="53"/>
      <c r="L162" s="53"/>
    </row>
    <row r="163" spans="1:12" ht="48" x14ac:dyDescent="0.2">
      <c r="A163" s="393">
        <v>35</v>
      </c>
      <c r="B163" s="261" t="s">
        <v>2082</v>
      </c>
      <c r="C163" s="261" t="s">
        <v>2205</v>
      </c>
      <c r="D163" s="261" t="s">
        <v>1767</v>
      </c>
      <c r="E163" s="261" t="s">
        <v>2205</v>
      </c>
      <c r="F163" s="345" t="s">
        <v>2084</v>
      </c>
      <c r="G163" s="54"/>
      <c r="H163" s="54"/>
      <c r="I163" s="53"/>
      <c r="J163" s="53"/>
      <c r="K163" s="53"/>
      <c r="L163" s="53"/>
    </row>
    <row r="164" spans="1:12" ht="72" x14ac:dyDescent="0.2">
      <c r="A164" s="393">
        <v>36</v>
      </c>
      <c r="B164" s="261" t="s">
        <v>2086</v>
      </c>
      <c r="C164" s="261" t="s">
        <v>2206</v>
      </c>
      <c r="D164" s="261" t="s">
        <v>1767</v>
      </c>
      <c r="E164" s="261" t="s">
        <v>2206</v>
      </c>
      <c r="F164" s="345" t="s">
        <v>2088</v>
      </c>
      <c r="G164" s="54"/>
      <c r="H164" s="54"/>
      <c r="I164" s="53"/>
      <c r="J164" s="53"/>
      <c r="K164" s="53"/>
      <c r="L164" s="53"/>
    </row>
    <row r="165" spans="1:12" ht="36" x14ac:dyDescent="0.2">
      <c r="A165" s="393">
        <v>37</v>
      </c>
      <c r="B165" s="261" t="s">
        <v>2091</v>
      </c>
      <c r="C165" s="261" t="s">
        <v>2206</v>
      </c>
      <c r="D165" s="261" t="s">
        <v>1767</v>
      </c>
      <c r="E165" s="261" t="s">
        <v>2206</v>
      </c>
      <c r="F165" s="345" t="s">
        <v>2093</v>
      </c>
      <c r="G165" s="54"/>
      <c r="H165" s="54"/>
      <c r="I165" s="53"/>
      <c r="J165" s="53"/>
      <c r="K165" s="53"/>
      <c r="L165" s="53"/>
    </row>
    <row r="166" spans="1:12" ht="132" x14ac:dyDescent="0.2">
      <c r="A166" s="393">
        <v>38</v>
      </c>
      <c r="B166" s="348" t="s">
        <v>2095</v>
      </c>
      <c r="C166" s="261" t="s">
        <v>2205</v>
      </c>
      <c r="D166" s="261" t="s">
        <v>1767</v>
      </c>
      <c r="E166" s="261" t="s">
        <v>2205</v>
      </c>
      <c r="F166" s="345" t="s">
        <v>2097</v>
      </c>
      <c r="G166" s="54"/>
      <c r="H166" s="54"/>
      <c r="I166" s="53"/>
      <c r="J166" s="53"/>
      <c r="K166" s="53"/>
      <c r="L166" s="53"/>
    </row>
    <row r="167" spans="1:12" ht="132" x14ac:dyDescent="0.2">
      <c r="A167" s="393">
        <v>39</v>
      </c>
      <c r="B167" s="348" t="s">
        <v>2100</v>
      </c>
      <c r="C167" s="261" t="s">
        <v>2206</v>
      </c>
      <c r="D167" s="261" t="s">
        <v>1767</v>
      </c>
      <c r="E167" s="261" t="s">
        <v>2206</v>
      </c>
      <c r="F167" s="345" t="s">
        <v>2097</v>
      </c>
      <c r="G167" s="54"/>
      <c r="H167" s="54"/>
      <c r="I167" s="53"/>
      <c r="J167" s="53"/>
      <c r="K167" s="53"/>
      <c r="L167" s="53"/>
    </row>
    <row r="168" spans="1:12" ht="132" x14ac:dyDescent="0.2">
      <c r="A168" s="393">
        <v>40</v>
      </c>
      <c r="B168" s="349" t="s">
        <v>2103</v>
      </c>
      <c r="C168" s="261" t="s">
        <v>2206</v>
      </c>
      <c r="D168" s="261" t="s">
        <v>1767</v>
      </c>
      <c r="E168" s="261" t="s">
        <v>2206</v>
      </c>
      <c r="F168" s="345" t="s">
        <v>2097</v>
      </c>
      <c r="G168" s="54"/>
      <c r="H168" s="54"/>
      <c r="I168" s="53"/>
      <c r="J168" s="53"/>
      <c r="K168" s="53"/>
      <c r="L168" s="53"/>
    </row>
    <row r="169" spans="1:12" ht="24" x14ac:dyDescent="0.2">
      <c r="A169" s="393">
        <v>41</v>
      </c>
      <c r="B169" s="261" t="s">
        <v>2105</v>
      </c>
      <c r="C169" s="261" t="s">
        <v>2206</v>
      </c>
      <c r="D169" s="261" t="s">
        <v>1767</v>
      </c>
      <c r="E169" s="261" t="s">
        <v>2206</v>
      </c>
      <c r="F169" s="345" t="s">
        <v>2107</v>
      </c>
      <c r="G169" s="54"/>
      <c r="H169" s="54"/>
      <c r="I169" s="53"/>
      <c r="J169" s="53"/>
      <c r="K169" s="53"/>
      <c r="L169" s="53"/>
    </row>
    <row r="170" spans="1:12" ht="108" x14ac:dyDescent="0.2">
      <c r="A170" s="393">
        <v>42</v>
      </c>
      <c r="B170" s="348" t="s">
        <v>2109</v>
      </c>
      <c r="C170" s="261" t="s">
        <v>2206</v>
      </c>
      <c r="D170" s="261" t="s">
        <v>1767</v>
      </c>
      <c r="E170" s="261" t="s">
        <v>2206</v>
      </c>
      <c r="F170" s="345" t="s">
        <v>2111</v>
      </c>
      <c r="G170" s="54"/>
      <c r="H170" s="54"/>
      <c r="I170" s="53"/>
      <c r="J170" s="53"/>
      <c r="K170" s="53"/>
      <c r="L170" s="53"/>
    </row>
    <row r="171" spans="1:12" ht="108" x14ac:dyDescent="0.2">
      <c r="A171" s="393">
        <v>43</v>
      </c>
      <c r="B171" s="348" t="s">
        <v>2113</v>
      </c>
      <c r="C171" s="261" t="s">
        <v>2206</v>
      </c>
      <c r="D171" s="261" t="s">
        <v>1767</v>
      </c>
      <c r="E171" s="261" t="s">
        <v>2206</v>
      </c>
      <c r="F171" s="345" t="s">
        <v>2111</v>
      </c>
      <c r="G171" s="54"/>
      <c r="H171" s="54"/>
      <c r="I171" s="53"/>
      <c r="J171" s="53"/>
      <c r="K171" s="53"/>
      <c r="L171" s="53"/>
    </row>
    <row r="172" spans="1:12" ht="132" x14ac:dyDescent="0.2">
      <c r="A172" s="393">
        <v>44</v>
      </c>
      <c r="B172" s="349" t="s">
        <v>2115</v>
      </c>
      <c r="C172" s="261" t="s">
        <v>2205</v>
      </c>
      <c r="D172" s="261" t="s">
        <v>1767</v>
      </c>
      <c r="E172" s="261" t="s">
        <v>2205</v>
      </c>
      <c r="F172" s="345" t="s">
        <v>2097</v>
      </c>
      <c r="G172" s="54"/>
      <c r="H172" s="54"/>
      <c r="I172" s="53"/>
      <c r="J172" s="53"/>
      <c r="K172" s="53"/>
      <c r="L172" s="53"/>
    </row>
    <row r="173" spans="1:12" ht="120" x14ac:dyDescent="0.2">
      <c r="A173" s="393">
        <v>45</v>
      </c>
      <c r="B173" s="261" t="s">
        <v>2118</v>
      </c>
      <c r="C173" s="261" t="s">
        <v>2206</v>
      </c>
      <c r="D173" s="261" t="s">
        <v>1767</v>
      </c>
      <c r="E173" s="261" t="s">
        <v>2206</v>
      </c>
      <c r="F173" s="345" t="s">
        <v>2097</v>
      </c>
      <c r="G173" s="54"/>
      <c r="H173" s="54"/>
      <c r="I173" s="53"/>
      <c r="J173" s="53"/>
      <c r="K173" s="53"/>
      <c r="L173" s="53"/>
    </row>
    <row r="174" spans="1:12" ht="120" x14ac:dyDescent="0.2">
      <c r="A174" s="393">
        <v>46</v>
      </c>
      <c r="B174" s="261" t="s">
        <v>2120</v>
      </c>
      <c r="C174" s="261" t="s">
        <v>2206</v>
      </c>
      <c r="D174" s="261" t="s">
        <v>1767</v>
      </c>
      <c r="E174" s="261" t="s">
        <v>2206</v>
      </c>
      <c r="F174" s="345" t="s">
        <v>2097</v>
      </c>
      <c r="G174" s="54"/>
      <c r="H174" s="54"/>
      <c r="I174" s="53"/>
      <c r="J174" s="53"/>
      <c r="K174" s="53"/>
      <c r="L174" s="53"/>
    </row>
    <row r="175" spans="1:12" ht="108" x14ac:dyDescent="0.2">
      <c r="A175" s="393">
        <v>47</v>
      </c>
      <c r="B175" s="349" t="s">
        <v>2122</v>
      </c>
      <c r="C175" s="261" t="s">
        <v>2206</v>
      </c>
      <c r="D175" s="261" t="s">
        <v>1767</v>
      </c>
      <c r="E175" s="261" t="s">
        <v>2206</v>
      </c>
      <c r="F175" s="345" t="s">
        <v>2040</v>
      </c>
      <c r="G175" s="54"/>
      <c r="H175" s="54"/>
      <c r="I175" s="53"/>
      <c r="J175" s="53"/>
      <c r="K175" s="53"/>
      <c r="L175" s="53"/>
    </row>
    <row r="176" spans="1:12" ht="108" x14ac:dyDescent="0.2">
      <c r="A176" s="393">
        <v>48</v>
      </c>
      <c r="B176" s="349" t="s">
        <v>2126</v>
      </c>
      <c r="C176" s="261" t="s">
        <v>2205</v>
      </c>
      <c r="D176" s="261" t="s">
        <v>1767</v>
      </c>
      <c r="E176" s="261" t="s">
        <v>2205</v>
      </c>
      <c r="F176" s="345" t="s">
        <v>2040</v>
      </c>
      <c r="G176" s="54"/>
      <c r="H176" s="54"/>
      <c r="I176" s="53"/>
      <c r="J176" s="53"/>
      <c r="K176" s="53"/>
      <c r="L176" s="53"/>
    </row>
    <row r="177" spans="1:12" ht="96" x14ac:dyDescent="0.2">
      <c r="A177" s="393">
        <v>49</v>
      </c>
      <c r="B177" s="348" t="s">
        <v>2128</v>
      </c>
      <c r="C177" s="261" t="s">
        <v>2205</v>
      </c>
      <c r="D177" s="261" t="s">
        <v>1767</v>
      </c>
      <c r="E177" s="261" t="s">
        <v>2205</v>
      </c>
      <c r="F177" s="345" t="s">
        <v>1984</v>
      </c>
      <c r="G177" s="54"/>
      <c r="H177" s="54"/>
      <c r="I177" s="53"/>
      <c r="J177" s="53"/>
      <c r="K177" s="53"/>
      <c r="L177" s="53"/>
    </row>
    <row r="178" spans="1:12" ht="108" x14ac:dyDescent="0.2">
      <c r="A178" s="393">
        <v>50</v>
      </c>
      <c r="B178" s="261" t="s">
        <v>2130</v>
      </c>
      <c r="C178" s="261" t="s">
        <v>2206</v>
      </c>
      <c r="D178" s="261" t="s">
        <v>1767</v>
      </c>
      <c r="E178" s="261" t="s">
        <v>2206</v>
      </c>
      <c r="F178" s="345" t="s">
        <v>2040</v>
      </c>
      <c r="G178" s="54"/>
      <c r="H178" s="54"/>
      <c r="I178" s="53"/>
      <c r="J178" s="53"/>
      <c r="K178" s="53"/>
      <c r="L178" s="53"/>
    </row>
    <row r="179" spans="1:12" ht="36" x14ac:dyDescent="0.2">
      <c r="A179" s="393">
        <v>51</v>
      </c>
      <c r="B179" s="261" t="s">
        <v>2132</v>
      </c>
      <c r="C179" s="261" t="s">
        <v>2208</v>
      </c>
      <c r="D179" s="261" t="s">
        <v>1767</v>
      </c>
      <c r="E179" s="261" t="s">
        <v>2208</v>
      </c>
      <c r="F179" s="345" t="s">
        <v>2134</v>
      </c>
      <c r="G179" s="54"/>
      <c r="H179" s="54"/>
      <c r="I179" s="53"/>
      <c r="J179" s="53"/>
      <c r="K179" s="53"/>
      <c r="L179" s="53"/>
    </row>
    <row r="180" spans="1:12" ht="72" x14ac:dyDescent="0.2">
      <c r="A180" s="393">
        <v>52</v>
      </c>
      <c r="B180" s="261" t="s">
        <v>2137</v>
      </c>
      <c r="C180" s="261" t="s">
        <v>2206</v>
      </c>
      <c r="D180" s="261" t="s">
        <v>1767</v>
      </c>
      <c r="E180" s="261" t="s">
        <v>2206</v>
      </c>
      <c r="F180" s="345" t="s">
        <v>2139</v>
      </c>
      <c r="G180" s="54"/>
      <c r="H180" s="54"/>
      <c r="I180" s="53"/>
      <c r="J180" s="53"/>
      <c r="K180" s="53"/>
      <c r="L180" s="53"/>
    </row>
    <row r="181" spans="1:12" ht="60" x14ac:dyDescent="0.2">
      <c r="A181" s="393">
        <v>53</v>
      </c>
      <c r="B181" s="261" t="s">
        <v>2142</v>
      </c>
      <c r="C181" s="261" t="s">
        <v>2209</v>
      </c>
      <c r="D181" s="261" t="s">
        <v>1767</v>
      </c>
      <c r="E181" s="261" t="s">
        <v>2209</v>
      </c>
      <c r="F181" s="345" t="s">
        <v>2144</v>
      </c>
      <c r="G181" s="54"/>
      <c r="H181" s="54"/>
      <c r="I181" s="53"/>
      <c r="J181" s="53"/>
      <c r="K181" s="53"/>
      <c r="L181" s="53"/>
    </row>
    <row r="182" spans="1:12" ht="48" x14ac:dyDescent="0.2">
      <c r="A182" s="393">
        <v>54</v>
      </c>
      <c r="B182" s="261" t="s">
        <v>2146</v>
      </c>
      <c r="C182" s="261" t="s">
        <v>2206</v>
      </c>
      <c r="D182" s="261" t="s">
        <v>1767</v>
      </c>
      <c r="E182" s="261" t="s">
        <v>2206</v>
      </c>
      <c r="F182" s="345" t="s">
        <v>2148</v>
      </c>
      <c r="G182" s="54"/>
      <c r="H182" s="54"/>
      <c r="I182" s="53"/>
      <c r="J182" s="53"/>
      <c r="K182" s="53"/>
      <c r="L182" s="53"/>
    </row>
    <row r="183" spans="1:12" ht="24" x14ac:dyDescent="0.2">
      <c r="A183" s="393">
        <v>55</v>
      </c>
      <c r="B183" s="261" t="s">
        <v>2151</v>
      </c>
      <c r="C183" s="261" t="s">
        <v>2208</v>
      </c>
      <c r="D183" s="261" t="s">
        <v>1767</v>
      </c>
      <c r="E183" s="261" t="s">
        <v>2208</v>
      </c>
      <c r="F183" s="345" t="s">
        <v>2153</v>
      </c>
      <c r="G183" s="54"/>
      <c r="H183" s="54"/>
      <c r="I183" s="53"/>
      <c r="J183" s="53"/>
      <c r="K183" s="53"/>
      <c r="L183" s="53"/>
    </row>
    <row r="184" spans="1:12" ht="24" x14ac:dyDescent="0.2">
      <c r="A184" s="393">
        <v>56</v>
      </c>
      <c r="B184" s="261" t="s">
        <v>2156</v>
      </c>
      <c r="C184" s="261" t="s">
        <v>2206</v>
      </c>
      <c r="D184" s="261" t="s">
        <v>1767</v>
      </c>
      <c r="E184" s="261" t="s">
        <v>2206</v>
      </c>
      <c r="F184" s="345" t="s">
        <v>1956</v>
      </c>
      <c r="G184" s="54"/>
      <c r="H184" s="54"/>
      <c r="I184" s="53"/>
      <c r="J184" s="53"/>
      <c r="K184" s="53"/>
      <c r="L184" s="53"/>
    </row>
    <row r="185" spans="1:12" ht="60" x14ac:dyDescent="0.2">
      <c r="A185" s="393">
        <v>57</v>
      </c>
      <c r="B185" s="261" t="s">
        <v>2160</v>
      </c>
      <c r="C185" s="261" t="s">
        <v>2206</v>
      </c>
      <c r="D185" s="261" t="s">
        <v>1767</v>
      </c>
      <c r="E185" s="261" t="s">
        <v>2206</v>
      </c>
      <c r="F185" s="345" t="s">
        <v>2162</v>
      </c>
      <c r="G185" s="54"/>
      <c r="H185" s="54"/>
      <c r="I185" s="53"/>
      <c r="J185" s="53"/>
      <c r="K185" s="53"/>
      <c r="L185" s="53"/>
    </row>
    <row r="186" spans="1:12" ht="24" x14ac:dyDescent="0.2">
      <c r="A186" s="393">
        <v>58</v>
      </c>
      <c r="B186" s="261" t="s">
        <v>2165</v>
      </c>
      <c r="C186" s="261" t="s">
        <v>2207</v>
      </c>
      <c r="D186" s="261" t="s">
        <v>1767</v>
      </c>
      <c r="E186" s="261" t="s">
        <v>2207</v>
      </c>
      <c r="F186" s="345" t="s">
        <v>2167</v>
      </c>
      <c r="G186" s="54"/>
      <c r="H186" s="54"/>
      <c r="I186" s="53"/>
      <c r="J186" s="53"/>
      <c r="K186" s="53"/>
      <c r="L186" s="53"/>
    </row>
    <row r="187" spans="1:12" ht="36" x14ac:dyDescent="0.2">
      <c r="A187" s="393">
        <v>59</v>
      </c>
      <c r="B187" s="261" t="s">
        <v>2170</v>
      </c>
      <c r="C187" s="261" t="s">
        <v>2206</v>
      </c>
      <c r="D187" s="261" t="s">
        <v>1767</v>
      </c>
      <c r="E187" s="261" t="s">
        <v>2206</v>
      </c>
      <c r="F187" s="345" t="s">
        <v>2172</v>
      </c>
      <c r="G187" s="54"/>
      <c r="H187" s="54"/>
      <c r="I187" s="53"/>
      <c r="J187" s="53"/>
      <c r="K187" s="53"/>
      <c r="L187" s="53"/>
    </row>
    <row r="188" spans="1:12" ht="36" x14ac:dyDescent="0.2">
      <c r="A188" s="393">
        <v>60</v>
      </c>
      <c r="B188" s="261" t="s">
        <v>2175</v>
      </c>
      <c r="C188" s="261" t="s">
        <v>2206</v>
      </c>
      <c r="D188" s="261" t="s">
        <v>1767</v>
      </c>
      <c r="E188" s="261" t="s">
        <v>2206</v>
      </c>
      <c r="F188" s="345" t="s">
        <v>2177</v>
      </c>
      <c r="G188" s="54"/>
      <c r="H188" s="54"/>
      <c r="I188" s="53"/>
      <c r="J188" s="53"/>
      <c r="K188" s="53"/>
      <c r="L188" s="53"/>
    </row>
    <row r="189" spans="1:12" ht="24" x14ac:dyDescent="0.2">
      <c r="A189" s="393">
        <v>61</v>
      </c>
      <c r="B189" s="261" t="s">
        <v>2180</v>
      </c>
      <c r="C189" s="261" t="s">
        <v>2206</v>
      </c>
      <c r="D189" s="261" t="s">
        <v>1767</v>
      </c>
      <c r="E189" s="261" t="s">
        <v>2206</v>
      </c>
      <c r="F189" s="345" t="s">
        <v>2182</v>
      </c>
      <c r="G189" s="54"/>
      <c r="H189" s="54"/>
      <c r="I189" s="53"/>
      <c r="J189" s="53"/>
      <c r="K189" s="53"/>
      <c r="L189" s="53"/>
    </row>
    <row r="190" spans="1:12" ht="72" x14ac:dyDescent="0.2">
      <c r="A190" s="393">
        <v>62</v>
      </c>
      <c r="B190" s="261" t="s">
        <v>2185</v>
      </c>
      <c r="C190" s="261" t="s">
        <v>2206</v>
      </c>
      <c r="D190" s="261" t="s">
        <v>1767</v>
      </c>
      <c r="E190" s="261" t="s">
        <v>2206</v>
      </c>
      <c r="F190" s="345" t="s">
        <v>2187</v>
      </c>
      <c r="G190" s="54"/>
      <c r="H190" s="54"/>
      <c r="I190" s="53"/>
      <c r="J190" s="53"/>
      <c r="K190" s="53"/>
      <c r="L190" s="53"/>
    </row>
    <row r="191" spans="1:12" ht="84" x14ac:dyDescent="0.2">
      <c r="A191" s="393">
        <v>63</v>
      </c>
      <c r="B191" s="261" t="s">
        <v>2189</v>
      </c>
      <c r="C191" s="261" t="s">
        <v>2206</v>
      </c>
      <c r="D191" s="261" t="s">
        <v>1767</v>
      </c>
      <c r="E191" s="261" t="s">
        <v>2206</v>
      </c>
      <c r="F191" s="345" t="s">
        <v>2191</v>
      </c>
      <c r="G191" s="54"/>
      <c r="H191" s="54"/>
      <c r="I191" s="53"/>
      <c r="J191" s="53"/>
      <c r="K191" s="53"/>
      <c r="L191" s="53"/>
    </row>
    <row r="192" spans="1:12" ht="24" x14ac:dyDescent="0.2">
      <c r="A192" s="393">
        <v>64</v>
      </c>
      <c r="B192" s="261" t="s">
        <v>2193</v>
      </c>
      <c r="C192" s="261" t="s">
        <v>2206</v>
      </c>
      <c r="D192" s="261" t="s">
        <v>1767</v>
      </c>
      <c r="E192" s="261" t="s">
        <v>2206</v>
      </c>
      <c r="F192" s="345" t="s">
        <v>2195</v>
      </c>
      <c r="G192" s="54"/>
      <c r="H192" s="54"/>
      <c r="I192" s="53"/>
      <c r="J192" s="53"/>
      <c r="K192" s="53"/>
      <c r="L192" s="53"/>
    </row>
    <row r="193" spans="1:12" ht="48" x14ac:dyDescent="0.2">
      <c r="A193" s="393">
        <v>65</v>
      </c>
      <c r="B193" s="261" t="s">
        <v>2198</v>
      </c>
      <c r="C193" s="261" t="s">
        <v>2206</v>
      </c>
      <c r="D193" s="261" t="s">
        <v>1767</v>
      </c>
      <c r="E193" s="261" t="s">
        <v>2206</v>
      </c>
      <c r="F193" s="345" t="s">
        <v>2200</v>
      </c>
      <c r="G193" s="54"/>
      <c r="H193" s="54"/>
      <c r="I193" s="53"/>
      <c r="J193" s="53"/>
      <c r="K193" s="53"/>
      <c r="L193" s="53"/>
    </row>
    <row r="194" spans="1:12" ht="24" x14ac:dyDescent="0.2">
      <c r="A194" s="393">
        <v>66</v>
      </c>
      <c r="B194" s="261" t="s">
        <v>1933</v>
      </c>
      <c r="C194" s="261" t="s">
        <v>2208</v>
      </c>
      <c r="D194" s="261" t="s">
        <v>1767</v>
      </c>
      <c r="E194" s="261" t="s">
        <v>2208</v>
      </c>
      <c r="F194" s="345"/>
      <c r="G194" s="345">
        <v>186711.86</v>
      </c>
      <c r="H194" s="261"/>
      <c r="I194" s="53"/>
      <c r="J194" s="53"/>
      <c r="K194" s="53"/>
      <c r="L194" s="53"/>
    </row>
    <row r="195" spans="1:12" ht="36" x14ac:dyDescent="0.2">
      <c r="A195" s="393">
        <v>67</v>
      </c>
      <c r="B195" s="261" t="s">
        <v>1921</v>
      </c>
      <c r="C195" s="261" t="s">
        <v>2208</v>
      </c>
      <c r="D195" s="261" t="s">
        <v>1767</v>
      </c>
      <c r="E195" s="261" t="s">
        <v>2208</v>
      </c>
      <c r="F195" s="345">
        <v>3162167.31</v>
      </c>
      <c r="G195" s="54"/>
      <c r="H195" s="261"/>
      <c r="I195" s="53"/>
      <c r="J195" s="53"/>
      <c r="K195" s="53"/>
      <c r="L195" s="53"/>
    </row>
    <row r="196" spans="1:12" ht="36" x14ac:dyDescent="0.2">
      <c r="A196" s="393">
        <v>68</v>
      </c>
      <c r="B196" s="261" t="s">
        <v>2210</v>
      </c>
      <c r="C196" s="261" t="s">
        <v>2211</v>
      </c>
      <c r="D196" s="261" t="s">
        <v>2212</v>
      </c>
      <c r="E196" s="261" t="s">
        <v>2211</v>
      </c>
      <c r="F196" s="353"/>
      <c r="G196" s="353">
        <v>1336855</v>
      </c>
      <c r="H196" s="347"/>
      <c r="I196" s="53"/>
      <c r="J196" s="53"/>
      <c r="K196" s="53"/>
      <c r="L196" s="53"/>
    </row>
    <row r="197" spans="1:12" ht="36" x14ac:dyDescent="0.2">
      <c r="A197" s="393">
        <v>69</v>
      </c>
      <c r="B197" s="261" t="s">
        <v>2213</v>
      </c>
      <c r="C197" s="261" t="s">
        <v>2214</v>
      </c>
      <c r="D197" s="261" t="s">
        <v>1767</v>
      </c>
      <c r="E197" s="261" t="s">
        <v>2214</v>
      </c>
      <c r="F197" s="345">
        <v>600000</v>
      </c>
      <c r="G197" s="54"/>
      <c r="H197" s="54"/>
      <c r="I197" s="53"/>
      <c r="J197" s="53"/>
      <c r="K197" s="53"/>
      <c r="L197" s="53"/>
    </row>
    <row r="198" spans="1:12" ht="36" x14ac:dyDescent="0.2">
      <c r="A198" s="393">
        <v>70</v>
      </c>
      <c r="B198" s="261" t="s">
        <v>2215</v>
      </c>
      <c r="C198" s="261" t="s">
        <v>2208</v>
      </c>
      <c r="D198" s="261" t="s">
        <v>1767</v>
      </c>
      <c r="E198" s="261" t="s">
        <v>2208</v>
      </c>
      <c r="F198" s="353">
        <v>2576300.64</v>
      </c>
      <c r="G198" s="54"/>
      <c r="H198" s="54"/>
      <c r="I198" s="53"/>
      <c r="J198" s="53"/>
      <c r="K198" s="53"/>
      <c r="L198" s="53"/>
    </row>
    <row r="199" spans="1:12" ht="36" x14ac:dyDescent="0.2">
      <c r="A199" s="394">
        <v>71</v>
      </c>
      <c r="B199" s="261" t="s">
        <v>2216</v>
      </c>
      <c r="C199" s="261" t="s">
        <v>2208</v>
      </c>
      <c r="D199" s="261" t="s">
        <v>1767</v>
      </c>
      <c r="E199" s="261" t="s">
        <v>2208</v>
      </c>
      <c r="F199" s="353">
        <v>700000</v>
      </c>
      <c r="G199" s="353"/>
      <c r="H199" s="261"/>
      <c r="I199" s="53"/>
      <c r="J199" s="53"/>
      <c r="K199" s="53"/>
      <c r="L199" s="53"/>
    </row>
    <row r="200" spans="1:12" ht="28.5" customHeight="1" x14ac:dyDescent="0.2">
      <c r="B200" s="238" t="s">
        <v>10</v>
      </c>
      <c r="C200" s="76"/>
      <c r="D200" s="76"/>
      <c r="E200" s="76"/>
      <c r="F200" s="76"/>
      <c r="G200" s="76"/>
      <c r="H200" s="76"/>
      <c r="I200" s="77"/>
      <c r="J200" s="77"/>
      <c r="K200" s="77"/>
      <c r="L200" s="77"/>
    </row>
    <row r="201" spans="1:12" x14ac:dyDescent="0.2">
      <c r="B201" s="356" t="s">
        <v>206</v>
      </c>
      <c r="C201" s="50"/>
      <c r="D201" s="50"/>
      <c r="E201" s="50"/>
      <c r="F201" s="50"/>
      <c r="G201" s="50"/>
      <c r="H201" s="50"/>
      <c r="I201" s="45"/>
    </row>
    <row r="202" spans="1:12" x14ac:dyDescent="0.2">
      <c r="B202" s="49"/>
      <c r="C202" s="49"/>
      <c r="D202" s="49"/>
      <c r="E202" s="49"/>
      <c r="F202" s="49"/>
      <c r="G202" s="49"/>
      <c r="H202" s="49"/>
      <c r="I202" s="45"/>
    </row>
    <row r="203" spans="1:12" x14ac:dyDescent="0.2">
      <c r="B203" s="49"/>
    </row>
    <row r="204" spans="1:12" x14ac:dyDescent="0.2">
      <c r="B204" s="49"/>
    </row>
    <row r="205" spans="1:12" x14ac:dyDescent="0.2">
      <c r="B205" s="49"/>
    </row>
  </sheetData>
  <mergeCells count="4">
    <mergeCell ref="B1:L1"/>
    <mergeCell ref="B2:L2"/>
    <mergeCell ref="C3:L3"/>
    <mergeCell ref="F6:G6"/>
  </mergeCells>
  <pageMargins left="0.19685039370078741" right="0.19685039370078741" top="0.74803149606299213" bottom="0.74803149606299213" header="0.31496062992125984" footer="0.31496062992125984"/>
  <pageSetup paperSize="9" scale="56" fitToHeight="2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X20"/>
  <sheetViews>
    <sheetView workbookViewId="0">
      <selection activeCell="E10" sqref="E10"/>
    </sheetView>
  </sheetViews>
  <sheetFormatPr baseColWidth="10" defaultColWidth="11.42578125" defaultRowHeight="12" x14ac:dyDescent="0.2"/>
  <cols>
    <col min="1" max="1" width="35.7109375" style="44" customWidth="1"/>
    <col min="2" max="2" width="20.28515625" style="44" customWidth="1"/>
    <col min="3" max="3" width="17" style="44" customWidth="1"/>
    <col min="4" max="4" width="19.140625" style="44" customWidth="1"/>
    <col min="5" max="5" width="23.28515625" style="44" customWidth="1"/>
    <col min="6" max="6" width="22.28515625" style="44" customWidth="1"/>
    <col min="7" max="7" width="31.28515625" style="44" customWidth="1"/>
    <col min="8" max="8" width="39.5703125" style="44" customWidth="1"/>
    <col min="9" max="9" width="21.5703125" style="44" customWidth="1"/>
    <col min="10" max="16384" width="11.42578125" style="44"/>
  </cols>
  <sheetData>
    <row r="1" spans="1:24" ht="29.25" customHeight="1" x14ac:dyDescent="0.2">
      <c r="A1" s="452" t="s">
        <v>254</v>
      </c>
      <c r="B1" s="452"/>
      <c r="C1" s="452"/>
      <c r="D1" s="452"/>
      <c r="E1" s="452"/>
      <c r="F1" s="452"/>
      <c r="G1" s="452"/>
      <c r="H1" s="452"/>
      <c r="I1" s="452"/>
    </row>
    <row r="2" spans="1:24" ht="21" customHeight="1" x14ac:dyDescent="0.2">
      <c r="A2" s="236" t="s">
        <v>343</v>
      </c>
      <c r="B2" s="427"/>
      <c r="C2" s="427"/>
      <c r="D2" s="427"/>
      <c r="E2" s="427"/>
      <c r="F2" s="427"/>
      <c r="G2" s="427"/>
      <c r="H2" s="427"/>
      <c r="I2" s="427"/>
      <c r="J2" s="45"/>
      <c r="K2" s="45"/>
      <c r="L2" s="45"/>
      <c r="M2" s="45"/>
      <c r="N2" s="45"/>
      <c r="O2" s="45"/>
      <c r="P2" s="45"/>
      <c r="Q2" s="45"/>
      <c r="R2" s="45"/>
      <c r="S2" s="45"/>
      <c r="T2" s="45"/>
      <c r="U2" s="45"/>
      <c r="V2" s="45"/>
      <c r="W2" s="45"/>
      <c r="X2" s="45"/>
    </row>
    <row r="3" spans="1:24" ht="24.75" customHeight="1" x14ac:dyDescent="0.2">
      <c r="A3" s="455" t="s">
        <v>134</v>
      </c>
      <c r="B3" s="453" t="s">
        <v>226</v>
      </c>
      <c r="C3" s="453" t="s">
        <v>135</v>
      </c>
      <c r="D3" s="453" t="s">
        <v>230</v>
      </c>
      <c r="E3" s="75" t="s">
        <v>227</v>
      </c>
      <c r="F3" s="75" t="s">
        <v>228</v>
      </c>
      <c r="G3" s="59" t="s">
        <v>229</v>
      </c>
      <c r="H3" s="457" t="s">
        <v>232</v>
      </c>
      <c r="I3" s="457" t="s">
        <v>231</v>
      </c>
    </row>
    <row r="4" spans="1:24" ht="29.25" customHeight="1" x14ac:dyDescent="0.2">
      <c r="A4" s="456"/>
      <c r="B4" s="454"/>
      <c r="C4" s="454"/>
      <c r="D4" s="454"/>
      <c r="E4" s="97" t="s">
        <v>136</v>
      </c>
      <c r="F4" s="97" t="s">
        <v>136</v>
      </c>
      <c r="G4" s="97" t="s">
        <v>136</v>
      </c>
      <c r="H4" s="458"/>
      <c r="I4" s="458"/>
    </row>
    <row r="5" spans="1:24" s="69" customFormat="1" x14ac:dyDescent="0.2">
      <c r="A5" s="100"/>
      <c r="B5" s="100"/>
      <c r="C5" s="100"/>
      <c r="D5" s="100"/>
      <c r="E5" s="100"/>
      <c r="F5" s="100"/>
      <c r="G5" s="100"/>
      <c r="H5" s="100"/>
      <c r="I5" s="100"/>
    </row>
    <row r="6" spans="1:24" ht="12" customHeight="1" x14ac:dyDescent="0.2">
      <c r="A6" s="54">
        <v>1</v>
      </c>
      <c r="B6" s="54" t="s">
        <v>130</v>
      </c>
      <c r="C6" s="54" t="s">
        <v>130</v>
      </c>
      <c r="D6" s="54"/>
      <c r="E6" s="53"/>
      <c r="F6" s="53"/>
      <c r="G6" s="53"/>
      <c r="H6" s="53"/>
      <c r="I6" s="53"/>
    </row>
    <row r="7" spans="1:24" x14ac:dyDescent="0.2">
      <c r="A7" s="54">
        <v>2</v>
      </c>
      <c r="B7" s="54" t="s">
        <v>130</v>
      </c>
      <c r="C7" s="54" t="s">
        <v>130</v>
      </c>
      <c r="D7" s="54"/>
      <c r="E7" s="53"/>
      <c r="F7" s="53"/>
      <c r="G7" s="53"/>
      <c r="H7" s="53"/>
      <c r="I7" s="53"/>
    </row>
    <row r="8" spans="1:24" x14ac:dyDescent="0.2">
      <c r="A8" s="54">
        <v>3</v>
      </c>
      <c r="B8" s="54" t="s">
        <v>130</v>
      </c>
      <c r="C8" s="54" t="s">
        <v>130</v>
      </c>
      <c r="D8" s="54"/>
      <c r="E8" s="53"/>
      <c r="F8" s="53"/>
      <c r="G8" s="53"/>
      <c r="H8" s="53"/>
      <c r="I8" s="53"/>
    </row>
    <row r="9" spans="1:24" x14ac:dyDescent="0.2">
      <c r="A9" s="54">
        <v>4</v>
      </c>
      <c r="B9" s="54" t="s">
        <v>130</v>
      </c>
      <c r="C9" s="54" t="s">
        <v>130</v>
      </c>
      <c r="D9" s="54"/>
      <c r="E9" s="53"/>
      <c r="F9" s="53"/>
      <c r="G9" s="53"/>
      <c r="H9" s="53"/>
      <c r="I9" s="53"/>
    </row>
    <row r="10" spans="1:24" x14ac:dyDescent="0.2">
      <c r="A10" s="54">
        <v>5</v>
      </c>
      <c r="B10" s="54" t="s">
        <v>130</v>
      </c>
      <c r="C10" s="54" t="s">
        <v>130</v>
      </c>
      <c r="D10" s="54"/>
      <c r="E10" s="53"/>
      <c r="F10" s="53"/>
      <c r="G10" s="53"/>
      <c r="H10" s="53"/>
      <c r="I10" s="53"/>
    </row>
    <row r="11" spans="1:24" x14ac:dyDescent="0.2">
      <c r="A11" s="54">
        <v>6</v>
      </c>
      <c r="B11" s="54"/>
      <c r="C11" s="54"/>
      <c r="D11" s="54"/>
      <c r="E11" s="53"/>
      <c r="F11" s="53"/>
      <c r="G11" s="53"/>
      <c r="H11" s="53"/>
      <c r="I11" s="53"/>
    </row>
    <row r="12" spans="1:24" x14ac:dyDescent="0.2">
      <c r="A12" s="54">
        <v>7</v>
      </c>
      <c r="B12" s="54"/>
      <c r="C12" s="54"/>
      <c r="D12" s="54"/>
      <c r="E12" s="53"/>
      <c r="F12" s="53"/>
      <c r="G12" s="53"/>
      <c r="H12" s="53"/>
      <c r="I12" s="53"/>
    </row>
    <row r="13" spans="1:24" x14ac:dyDescent="0.2">
      <c r="A13" s="54">
        <v>8</v>
      </c>
      <c r="B13" s="54"/>
      <c r="C13" s="54"/>
      <c r="D13" s="54"/>
      <c r="E13" s="53"/>
      <c r="F13" s="53"/>
      <c r="G13" s="53"/>
      <c r="H13" s="53"/>
      <c r="I13" s="53"/>
    </row>
    <row r="14" spans="1:24" x14ac:dyDescent="0.2">
      <c r="A14" s="54">
        <v>9</v>
      </c>
      <c r="B14" s="54"/>
      <c r="C14" s="54"/>
      <c r="D14" s="54"/>
      <c r="E14" s="53"/>
      <c r="F14" s="53"/>
      <c r="G14" s="53"/>
      <c r="H14" s="53"/>
      <c r="I14" s="53"/>
    </row>
    <row r="15" spans="1:24" x14ac:dyDescent="0.2">
      <c r="A15" s="54"/>
      <c r="B15" s="54"/>
      <c r="C15" s="54"/>
      <c r="D15" s="54"/>
      <c r="E15" s="53"/>
      <c r="F15" s="53"/>
      <c r="G15" s="53"/>
      <c r="H15" s="53"/>
      <c r="I15" s="53"/>
    </row>
    <row r="16" spans="1:24" x14ac:dyDescent="0.2">
      <c r="A16" s="101"/>
      <c r="B16" s="101"/>
      <c r="C16" s="101"/>
      <c r="D16" s="101"/>
      <c r="E16" s="92"/>
      <c r="F16" s="92"/>
      <c r="G16" s="92"/>
      <c r="H16" s="92"/>
      <c r="I16" s="92"/>
    </row>
    <row r="17" spans="1:9" ht="21" customHeight="1" x14ac:dyDescent="0.2">
      <c r="A17" s="98" t="s">
        <v>137</v>
      </c>
      <c r="B17" s="98"/>
      <c r="C17" s="98"/>
      <c r="D17" s="98"/>
      <c r="E17" s="99"/>
      <c r="F17" s="99"/>
      <c r="G17" s="99"/>
      <c r="H17" s="99"/>
      <c r="I17" s="99"/>
    </row>
    <row r="18" spans="1:9" x14ac:dyDescent="0.2">
      <c r="A18" s="46" t="s">
        <v>206</v>
      </c>
      <c r="B18" s="50"/>
      <c r="C18" s="50"/>
      <c r="D18" s="50"/>
      <c r="E18" s="45"/>
      <c r="F18" s="45"/>
      <c r="G18" s="45"/>
    </row>
    <row r="19" spans="1:9" x14ac:dyDescent="0.2">
      <c r="A19" s="87" t="s">
        <v>233</v>
      </c>
      <c r="B19" s="49"/>
      <c r="C19" s="49"/>
      <c r="D19" s="49"/>
      <c r="E19" s="45"/>
      <c r="F19" s="45"/>
      <c r="G19" s="45"/>
    </row>
    <row r="20" spans="1:9" x14ac:dyDescent="0.2">
      <c r="A20" s="88" t="s">
        <v>234</v>
      </c>
      <c r="B20" s="47"/>
      <c r="C20" s="47"/>
      <c r="D20" s="47"/>
      <c r="E20" s="45"/>
      <c r="F20" s="45"/>
      <c r="G20" s="45"/>
    </row>
  </sheetData>
  <mergeCells count="8">
    <mergeCell ref="A1:I1"/>
    <mergeCell ref="B2:I2"/>
    <mergeCell ref="D3:D4"/>
    <mergeCell ref="A3:A4"/>
    <mergeCell ref="B3:B4"/>
    <mergeCell ref="C3:C4"/>
    <mergeCell ref="H3:H4"/>
    <mergeCell ref="I3:I4"/>
  </mergeCells>
  <pageMargins left="0.19685039370078741" right="0.19685039370078741" top="0.74803149606299213" bottom="0.74803149606299213" header="0.31496062992125984" footer="0.31496062992125984"/>
  <pageSetup paperSize="9" scale="62" orientation="landscape" r:id="rId1"/>
  <headerFooter>
    <oddFooter>&amp;R&amp;P/&amp;N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01AFD-E052-43D4-A6FF-F52E710BEE37}">
  <sheetPr>
    <tabColor rgb="FF92D050"/>
    <pageSetUpPr fitToPage="1"/>
  </sheetPr>
  <dimension ref="A1:S211"/>
  <sheetViews>
    <sheetView topLeftCell="E1" workbookViewId="0">
      <pane ySplit="4" topLeftCell="A203" activePane="bottomLeft" state="frozen"/>
      <selection activeCell="E10" sqref="E10"/>
      <selection pane="bottomLeft" activeCell="E10" sqref="E10"/>
    </sheetView>
  </sheetViews>
  <sheetFormatPr baseColWidth="10" defaultColWidth="11.42578125" defaultRowHeight="12" x14ac:dyDescent="0.2"/>
  <cols>
    <col min="1" max="1" width="22.5703125" style="44" customWidth="1"/>
    <col min="2" max="2" width="19.7109375" style="44" customWidth="1"/>
    <col min="3" max="3" width="19.42578125" style="44" customWidth="1"/>
    <col min="4" max="6" width="18.7109375" style="44" customWidth="1"/>
    <col min="7" max="7" width="10.5703125" style="51" customWidth="1"/>
    <col min="8" max="8" width="12.5703125" style="51" customWidth="1"/>
    <col min="9" max="9" width="6.7109375" style="44" customWidth="1"/>
    <col min="10" max="10" width="18.7109375" style="44" customWidth="1"/>
    <col min="11" max="11" width="12.7109375" style="44" customWidth="1"/>
    <col min="12" max="12" width="18.7109375" style="44" customWidth="1"/>
    <col min="13" max="13" width="14.7109375" style="44" bestFit="1" customWidth="1"/>
    <col min="14" max="14" width="13.85546875" style="44" customWidth="1"/>
    <col min="15" max="15" width="13.7109375" style="44" bestFit="1" customWidth="1"/>
    <col min="16" max="16384" width="11.42578125" style="44"/>
  </cols>
  <sheetData>
    <row r="1" spans="1:19" s="46" customFormat="1" ht="20.25" customHeight="1" x14ac:dyDescent="0.2">
      <c r="A1" s="459" t="s">
        <v>255</v>
      </c>
      <c r="B1" s="460"/>
      <c r="C1" s="460"/>
      <c r="D1" s="460"/>
      <c r="E1" s="460"/>
      <c r="F1" s="460"/>
      <c r="G1" s="460"/>
      <c r="H1" s="460"/>
      <c r="I1" s="460"/>
      <c r="J1" s="460"/>
      <c r="K1" s="460"/>
      <c r="L1" s="460"/>
      <c r="M1" s="460"/>
      <c r="N1" s="460"/>
      <c r="O1" s="460"/>
    </row>
    <row r="2" spans="1:19" ht="47.25" customHeight="1" x14ac:dyDescent="0.2">
      <c r="A2" s="464" t="s">
        <v>343</v>
      </c>
      <c r="B2" s="464"/>
      <c r="C2" s="461"/>
      <c r="D2" s="462"/>
      <c r="E2" s="462"/>
      <c r="F2" s="462"/>
      <c r="G2" s="462"/>
      <c r="H2" s="462"/>
      <c r="I2" s="462"/>
      <c r="J2" s="462"/>
      <c r="K2" s="462"/>
      <c r="L2" s="462"/>
      <c r="M2" s="462"/>
      <c r="N2" s="462"/>
      <c r="O2" s="462"/>
      <c r="P2" s="45"/>
      <c r="Q2" s="45"/>
      <c r="R2" s="45"/>
      <c r="S2" s="45"/>
    </row>
    <row r="3" spans="1:19" s="273" customFormat="1" ht="20.25" customHeight="1" x14ac:dyDescent="0.2">
      <c r="A3" s="405" t="s">
        <v>162</v>
      </c>
      <c r="B3" s="405"/>
      <c r="C3" s="405" t="s">
        <v>163</v>
      </c>
      <c r="D3" s="405"/>
      <c r="E3" s="405" t="s">
        <v>164</v>
      </c>
      <c r="F3" s="405"/>
      <c r="G3" s="405"/>
      <c r="H3" s="405"/>
      <c r="I3" s="405"/>
      <c r="J3" s="405" t="s">
        <v>165</v>
      </c>
      <c r="K3" s="405"/>
      <c r="L3" s="405"/>
      <c r="M3" s="405" t="s">
        <v>244</v>
      </c>
      <c r="N3" s="405" t="s">
        <v>245</v>
      </c>
      <c r="O3" s="431" t="s">
        <v>187</v>
      </c>
    </row>
    <row r="4" spans="1:19" s="274" customFormat="1" ht="57" x14ac:dyDescent="0.25">
      <c r="A4" s="237" t="s">
        <v>6</v>
      </c>
      <c r="B4" s="237" t="s">
        <v>138</v>
      </c>
      <c r="C4" s="237" t="s">
        <v>166</v>
      </c>
      <c r="D4" s="237" t="s">
        <v>167</v>
      </c>
      <c r="E4" s="237" t="s">
        <v>168</v>
      </c>
      <c r="F4" s="237" t="s">
        <v>169</v>
      </c>
      <c r="G4" s="89" t="s">
        <v>170</v>
      </c>
      <c r="H4" s="89" t="s">
        <v>171</v>
      </c>
      <c r="I4" s="89" t="s">
        <v>172</v>
      </c>
      <c r="J4" s="237" t="s">
        <v>173</v>
      </c>
      <c r="K4" s="237" t="s">
        <v>174</v>
      </c>
      <c r="L4" s="237" t="s">
        <v>175</v>
      </c>
      <c r="M4" s="406"/>
      <c r="N4" s="406"/>
      <c r="O4" s="463"/>
    </row>
    <row r="5" spans="1:19" ht="36" x14ac:dyDescent="0.2">
      <c r="A5" s="224" t="s">
        <v>2217</v>
      </c>
      <c r="B5" s="224" t="s">
        <v>2218</v>
      </c>
      <c r="C5" s="261" t="s">
        <v>2219</v>
      </c>
      <c r="D5" s="357">
        <v>29593890</v>
      </c>
      <c r="E5" s="358" t="s">
        <v>327</v>
      </c>
      <c r="F5" s="359">
        <v>1126020</v>
      </c>
      <c r="G5" s="358" t="s">
        <v>2220</v>
      </c>
      <c r="H5" s="358" t="s">
        <v>2221</v>
      </c>
      <c r="I5" s="358"/>
      <c r="J5" s="360" t="s">
        <v>2222</v>
      </c>
      <c r="K5" s="361">
        <v>4200</v>
      </c>
      <c r="L5" s="219" t="s">
        <v>329</v>
      </c>
      <c r="M5" s="362">
        <v>50400</v>
      </c>
      <c r="N5" s="362">
        <v>25200</v>
      </c>
      <c r="O5" s="362">
        <v>50400</v>
      </c>
    </row>
    <row r="6" spans="1:19" ht="48" x14ac:dyDescent="0.2">
      <c r="A6" s="224" t="s">
        <v>2217</v>
      </c>
      <c r="B6" s="224" t="s">
        <v>2218</v>
      </c>
      <c r="C6" s="261" t="s">
        <v>2223</v>
      </c>
      <c r="D6" s="359">
        <v>29554379</v>
      </c>
      <c r="E6" s="358" t="s">
        <v>327</v>
      </c>
      <c r="F6" s="359">
        <v>11313929</v>
      </c>
      <c r="G6" s="358" t="s">
        <v>2224</v>
      </c>
      <c r="H6" s="358" t="s">
        <v>340</v>
      </c>
      <c r="I6" s="358"/>
      <c r="J6" s="360" t="s">
        <v>2222</v>
      </c>
      <c r="K6" s="361">
        <v>6400</v>
      </c>
      <c r="L6" s="219" t="s">
        <v>329</v>
      </c>
      <c r="M6" s="362">
        <v>76800</v>
      </c>
      <c r="N6" s="362">
        <f>+K6*6</f>
        <v>38400</v>
      </c>
      <c r="O6" s="362">
        <v>76800</v>
      </c>
    </row>
    <row r="7" spans="1:19" ht="48" x14ac:dyDescent="0.2">
      <c r="A7" s="224" t="s">
        <v>2217</v>
      </c>
      <c r="B7" s="224" t="s">
        <v>2218</v>
      </c>
      <c r="C7" s="261" t="s">
        <v>2225</v>
      </c>
      <c r="D7" s="359">
        <v>33405752</v>
      </c>
      <c r="E7" s="358" t="s">
        <v>327</v>
      </c>
      <c r="F7" s="359">
        <v>11021306</v>
      </c>
      <c r="G7" s="358" t="s">
        <v>2226</v>
      </c>
      <c r="H7" s="358" t="s">
        <v>2221</v>
      </c>
      <c r="I7" s="358"/>
      <c r="J7" s="360" t="s">
        <v>2222</v>
      </c>
      <c r="K7" s="362">
        <v>1800</v>
      </c>
      <c r="L7" s="219" t="s">
        <v>329</v>
      </c>
      <c r="M7" s="362">
        <v>21600</v>
      </c>
      <c r="N7" s="362">
        <v>9000</v>
      </c>
      <c r="O7" s="362">
        <v>21600</v>
      </c>
    </row>
    <row r="8" spans="1:19" ht="36" x14ac:dyDescent="0.2">
      <c r="A8" s="224" t="s">
        <v>2217</v>
      </c>
      <c r="B8" s="224" t="s">
        <v>2218</v>
      </c>
      <c r="C8" s="261" t="s">
        <v>2227</v>
      </c>
      <c r="D8" s="359">
        <v>33430124</v>
      </c>
      <c r="E8" s="358" t="s">
        <v>327</v>
      </c>
      <c r="F8" s="359">
        <v>11002498</v>
      </c>
      <c r="G8" s="358" t="s">
        <v>2228</v>
      </c>
      <c r="H8" s="358" t="s">
        <v>2221</v>
      </c>
      <c r="I8" s="358"/>
      <c r="J8" s="360" t="s">
        <v>2222</v>
      </c>
      <c r="K8" s="362">
        <v>3500</v>
      </c>
      <c r="L8" s="219" t="s">
        <v>329</v>
      </c>
      <c r="M8" s="362">
        <v>42000</v>
      </c>
      <c r="N8" s="362">
        <v>42000</v>
      </c>
      <c r="O8" s="362">
        <v>42000</v>
      </c>
    </row>
    <row r="9" spans="1:19" ht="48" x14ac:dyDescent="0.2">
      <c r="A9" s="224" t="s">
        <v>2217</v>
      </c>
      <c r="B9" s="224" t="s">
        <v>2218</v>
      </c>
      <c r="C9" s="261" t="s">
        <v>2229</v>
      </c>
      <c r="D9" s="359">
        <v>26729524</v>
      </c>
      <c r="E9" s="358" t="s">
        <v>327</v>
      </c>
      <c r="F9" s="359">
        <v>11091548</v>
      </c>
      <c r="G9" s="358" t="s">
        <v>2230</v>
      </c>
      <c r="H9" s="358" t="s">
        <v>2221</v>
      </c>
      <c r="I9" s="358"/>
      <c r="J9" s="360" t="s">
        <v>2222</v>
      </c>
      <c r="K9" s="362">
        <v>4400</v>
      </c>
      <c r="L9" s="219" t="s">
        <v>329</v>
      </c>
      <c r="M9" s="362">
        <v>52800</v>
      </c>
      <c r="N9" s="362">
        <f>+K9*6</f>
        <v>26400</v>
      </c>
      <c r="O9" s="362">
        <v>52800</v>
      </c>
    </row>
    <row r="10" spans="1:19" ht="48" x14ac:dyDescent="0.2">
      <c r="A10" s="224" t="s">
        <v>2217</v>
      </c>
      <c r="B10" s="224" t="s">
        <v>2218</v>
      </c>
      <c r="C10" s="261" t="s">
        <v>2231</v>
      </c>
      <c r="D10" s="359">
        <v>26661452</v>
      </c>
      <c r="E10" s="358" t="s">
        <v>327</v>
      </c>
      <c r="F10" s="359">
        <v>11119091</v>
      </c>
      <c r="G10" s="358" t="s">
        <v>2232</v>
      </c>
      <c r="H10" s="358" t="s">
        <v>2221</v>
      </c>
      <c r="I10" s="358"/>
      <c r="J10" s="360" t="s">
        <v>2222</v>
      </c>
      <c r="K10" s="362">
        <v>5000</v>
      </c>
      <c r="L10" s="219" t="s">
        <v>329</v>
      </c>
      <c r="M10" s="362">
        <v>60000</v>
      </c>
      <c r="N10" s="362">
        <v>30000</v>
      </c>
      <c r="O10" s="362">
        <v>60000</v>
      </c>
    </row>
    <row r="11" spans="1:19" ht="36" x14ac:dyDescent="0.2">
      <c r="A11" s="224" t="s">
        <v>2217</v>
      </c>
      <c r="B11" s="224" t="s">
        <v>2218</v>
      </c>
      <c r="C11" s="261" t="s">
        <v>2233</v>
      </c>
      <c r="D11" s="359">
        <v>25761239</v>
      </c>
      <c r="E11" s="358" t="s">
        <v>327</v>
      </c>
      <c r="F11" s="359">
        <v>20409</v>
      </c>
      <c r="G11" s="358" t="s">
        <v>2234</v>
      </c>
      <c r="H11" s="358" t="s">
        <v>2221</v>
      </c>
      <c r="I11" s="358"/>
      <c r="J11" s="360" t="s">
        <v>2222</v>
      </c>
      <c r="K11" s="362">
        <v>2745</v>
      </c>
      <c r="L11" s="219" t="s">
        <v>329</v>
      </c>
      <c r="M11" s="362">
        <v>32940</v>
      </c>
      <c r="N11" s="362">
        <f>+K11*6</f>
        <v>16470</v>
      </c>
      <c r="O11" s="362">
        <v>32940</v>
      </c>
    </row>
    <row r="12" spans="1:19" ht="36" x14ac:dyDescent="0.2">
      <c r="A12" s="224" t="s">
        <v>2217</v>
      </c>
      <c r="B12" s="224" t="s">
        <v>2218</v>
      </c>
      <c r="C12" s="261" t="s">
        <v>2235</v>
      </c>
      <c r="D12" s="359">
        <v>5214249</v>
      </c>
      <c r="E12" s="358" t="s">
        <v>327</v>
      </c>
      <c r="F12" s="359">
        <v>500559</v>
      </c>
      <c r="G12" s="358" t="s">
        <v>2236</v>
      </c>
      <c r="H12" s="358" t="s">
        <v>2221</v>
      </c>
      <c r="I12" s="358"/>
      <c r="J12" s="360" t="s">
        <v>2222</v>
      </c>
      <c r="K12" s="362">
        <v>6000</v>
      </c>
      <c r="L12" s="219" t="s">
        <v>329</v>
      </c>
      <c r="M12" s="362">
        <v>72000</v>
      </c>
      <c r="N12" s="362">
        <f>+K12*6</f>
        <v>36000</v>
      </c>
      <c r="O12" s="362">
        <v>72000</v>
      </c>
    </row>
    <row r="13" spans="1:19" ht="48" x14ac:dyDescent="0.2">
      <c r="A13" s="224" t="s">
        <v>2217</v>
      </c>
      <c r="B13" s="224" t="s">
        <v>2218</v>
      </c>
      <c r="C13" s="261" t="s">
        <v>2237</v>
      </c>
      <c r="D13" s="359">
        <v>19083197</v>
      </c>
      <c r="E13" s="358" t="s">
        <v>327</v>
      </c>
      <c r="F13" s="359">
        <v>3092284</v>
      </c>
      <c r="G13" s="358" t="s">
        <v>2238</v>
      </c>
      <c r="H13" s="358" t="s">
        <v>2221</v>
      </c>
      <c r="I13" s="358"/>
      <c r="J13" s="360" t="s">
        <v>2222</v>
      </c>
      <c r="K13" s="362">
        <v>6500</v>
      </c>
      <c r="L13" s="219" t="s">
        <v>329</v>
      </c>
      <c r="M13" s="362">
        <v>78000</v>
      </c>
      <c r="N13" s="362">
        <v>39000</v>
      </c>
      <c r="O13" s="362">
        <v>78000</v>
      </c>
    </row>
    <row r="14" spans="1:19" ht="48" x14ac:dyDescent="0.2">
      <c r="A14" s="224" t="s">
        <v>2217</v>
      </c>
      <c r="B14" s="224" t="s">
        <v>2218</v>
      </c>
      <c r="C14" s="261" t="s">
        <v>2239</v>
      </c>
      <c r="D14" s="359">
        <v>17881238</v>
      </c>
      <c r="E14" s="358" t="s">
        <v>327</v>
      </c>
      <c r="F14" s="359">
        <v>11210417</v>
      </c>
      <c r="G14" s="358" t="s">
        <v>2240</v>
      </c>
      <c r="H14" s="358" t="s">
        <v>2221</v>
      </c>
      <c r="I14" s="358"/>
      <c r="J14" s="360" t="s">
        <v>2222</v>
      </c>
      <c r="K14" s="362">
        <v>3200</v>
      </c>
      <c r="L14" s="219" t="s">
        <v>329</v>
      </c>
      <c r="M14" s="362">
        <v>33600</v>
      </c>
      <c r="N14" s="362">
        <v>18400</v>
      </c>
      <c r="O14" s="362">
        <v>38400</v>
      </c>
    </row>
    <row r="15" spans="1:19" ht="36" x14ac:dyDescent="0.2">
      <c r="A15" s="224" t="s">
        <v>2217</v>
      </c>
      <c r="B15" s="224" t="s">
        <v>2218</v>
      </c>
      <c r="C15" s="261" t="s">
        <v>2241</v>
      </c>
      <c r="D15" s="359">
        <v>216768</v>
      </c>
      <c r="E15" s="358" t="s">
        <v>327</v>
      </c>
      <c r="F15" s="359">
        <v>2005606</v>
      </c>
      <c r="G15" s="358" t="s">
        <v>2242</v>
      </c>
      <c r="H15" s="358" t="s">
        <v>2221</v>
      </c>
      <c r="I15" s="358"/>
      <c r="J15" s="360" t="s">
        <v>2222</v>
      </c>
      <c r="K15" s="362">
        <v>4980</v>
      </c>
      <c r="L15" s="219" t="s">
        <v>329</v>
      </c>
      <c r="M15" s="362">
        <v>59760</v>
      </c>
      <c r="N15" s="362">
        <f>+K15*6</f>
        <v>29880</v>
      </c>
      <c r="O15" s="362">
        <v>59760</v>
      </c>
    </row>
    <row r="16" spans="1:19" ht="48" x14ac:dyDescent="0.2">
      <c r="A16" s="224" t="s">
        <v>2217</v>
      </c>
      <c r="B16" s="224" t="s">
        <v>2218</v>
      </c>
      <c r="C16" s="261" t="s">
        <v>2243</v>
      </c>
      <c r="D16" s="359">
        <v>73309030</v>
      </c>
      <c r="E16" s="358" t="s">
        <v>2244</v>
      </c>
      <c r="F16" s="359">
        <v>11002013</v>
      </c>
      <c r="G16" s="358" t="s">
        <v>2245</v>
      </c>
      <c r="H16" s="358" t="s">
        <v>2221</v>
      </c>
      <c r="I16" s="358"/>
      <c r="J16" s="360" t="s">
        <v>2222</v>
      </c>
      <c r="K16" s="362">
        <v>6800</v>
      </c>
      <c r="L16" s="219" t="s">
        <v>329</v>
      </c>
      <c r="M16" s="362">
        <v>72000</v>
      </c>
      <c r="N16" s="362">
        <v>40800</v>
      </c>
      <c r="O16" s="362">
        <v>81600</v>
      </c>
    </row>
    <row r="17" spans="1:15" ht="36" x14ac:dyDescent="0.2">
      <c r="A17" s="224" t="s">
        <v>2217</v>
      </c>
      <c r="B17" s="224" t="s">
        <v>2218</v>
      </c>
      <c r="C17" s="261" t="s">
        <v>2246</v>
      </c>
      <c r="D17" s="359">
        <v>1231906</v>
      </c>
      <c r="E17" s="358" t="s">
        <v>327</v>
      </c>
      <c r="F17" s="359">
        <v>5003749</v>
      </c>
      <c r="G17" s="358" t="s">
        <v>2247</v>
      </c>
      <c r="H17" s="358" t="s">
        <v>2221</v>
      </c>
      <c r="I17" s="358"/>
      <c r="J17" s="360" t="s">
        <v>2222</v>
      </c>
      <c r="K17" s="362">
        <v>2700</v>
      </c>
      <c r="L17" s="219" t="s">
        <v>329</v>
      </c>
      <c r="M17" s="362">
        <v>32400</v>
      </c>
      <c r="N17" s="362">
        <f>+K17*6</f>
        <v>16200</v>
      </c>
      <c r="O17" s="362">
        <v>32400</v>
      </c>
    </row>
    <row r="18" spans="1:15" ht="48" x14ac:dyDescent="0.2">
      <c r="A18" s="224" t="s">
        <v>2217</v>
      </c>
      <c r="B18" s="224" t="s">
        <v>2218</v>
      </c>
      <c r="C18" s="261" t="s">
        <v>2248</v>
      </c>
      <c r="D18" s="359">
        <v>29417330</v>
      </c>
      <c r="E18" s="358" t="s">
        <v>327</v>
      </c>
      <c r="F18" s="359">
        <v>11081141</v>
      </c>
      <c r="G18" s="358" t="s">
        <v>2249</v>
      </c>
      <c r="H18" s="358" t="s">
        <v>2221</v>
      </c>
      <c r="I18" s="358"/>
      <c r="J18" s="360" t="s">
        <v>2222</v>
      </c>
      <c r="K18" s="362">
        <v>4200</v>
      </c>
      <c r="L18" s="219" t="s">
        <v>329</v>
      </c>
      <c r="M18" s="362">
        <v>50400</v>
      </c>
      <c r="N18" s="362">
        <f>+K18*6</f>
        <v>25200</v>
      </c>
      <c r="O18" s="362">
        <v>50400</v>
      </c>
    </row>
    <row r="19" spans="1:15" ht="48" x14ac:dyDescent="0.2">
      <c r="A19" s="224" t="s">
        <v>2217</v>
      </c>
      <c r="B19" s="224" t="s">
        <v>2218</v>
      </c>
      <c r="C19" s="261" t="s">
        <v>2250</v>
      </c>
      <c r="D19" s="359">
        <v>405522</v>
      </c>
      <c r="E19" s="358" t="s">
        <v>327</v>
      </c>
      <c r="F19" s="359">
        <v>5015387</v>
      </c>
      <c r="G19" s="358" t="s">
        <v>2251</v>
      </c>
      <c r="H19" s="358" t="s">
        <v>2221</v>
      </c>
      <c r="I19" s="358"/>
      <c r="J19" s="360" t="s">
        <v>2222</v>
      </c>
      <c r="K19" s="362">
        <v>6000</v>
      </c>
      <c r="L19" s="219" t="s">
        <v>329</v>
      </c>
      <c r="M19" s="362">
        <v>72000</v>
      </c>
      <c r="N19" s="362">
        <f>+K19*6</f>
        <v>36000</v>
      </c>
      <c r="O19" s="362">
        <v>72000</v>
      </c>
    </row>
    <row r="20" spans="1:15" ht="48" x14ac:dyDescent="0.2">
      <c r="A20" s="224" t="s">
        <v>2217</v>
      </c>
      <c r="B20" s="224" t="s">
        <v>2218</v>
      </c>
      <c r="C20" s="261" t="s">
        <v>2252</v>
      </c>
      <c r="D20" s="359">
        <v>29570773</v>
      </c>
      <c r="E20" s="358" t="s">
        <v>327</v>
      </c>
      <c r="F20" s="359">
        <v>5014591</v>
      </c>
      <c r="G20" s="358" t="s">
        <v>2253</v>
      </c>
      <c r="H20" s="358" t="s">
        <v>2221</v>
      </c>
      <c r="I20" s="358"/>
      <c r="J20" s="360" t="s">
        <v>2222</v>
      </c>
      <c r="K20" s="362">
        <v>3700</v>
      </c>
      <c r="L20" s="219" t="s">
        <v>329</v>
      </c>
      <c r="M20" s="362">
        <v>44400</v>
      </c>
      <c r="N20" s="362">
        <f>+K20*6</f>
        <v>22200</v>
      </c>
      <c r="O20" s="362">
        <v>44400</v>
      </c>
    </row>
    <row r="21" spans="1:15" ht="60" x14ac:dyDescent="0.2">
      <c r="A21" s="224" t="s">
        <v>2217</v>
      </c>
      <c r="B21" s="224" t="s">
        <v>2218</v>
      </c>
      <c r="C21" s="261" t="s">
        <v>2254</v>
      </c>
      <c r="D21" s="359">
        <v>20137403723</v>
      </c>
      <c r="E21" s="358" t="s">
        <v>2244</v>
      </c>
      <c r="F21" s="359">
        <v>5002062</v>
      </c>
      <c r="G21" s="358" t="s">
        <v>2255</v>
      </c>
      <c r="H21" s="358" t="s">
        <v>2221</v>
      </c>
      <c r="I21" s="358"/>
      <c r="J21" s="360" t="s">
        <v>2222</v>
      </c>
      <c r="K21" s="362">
        <v>6000</v>
      </c>
      <c r="L21" s="219" t="s">
        <v>329</v>
      </c>
      <c r="M21" s="362">
        <v>72000</v>
      </c>
      <c r="N21" s="362">
        <f>+K21*6</f>
        <v>36000</v>
      </c>
      <c r="O21" s="362">
        <v>72000</v>
      </c>
    </row>
    <row r="22" spans="1:15" ht="36" x14ac:dyDescent="0.2">
      <c r="A22" s="224" t="s">
        <v>2217</v>
      </c>
      <c r="B22" s="224" t="s">
        <v>2218</v>
      </c>
      <c r="C22" s="261" t="s">
        <v>2256</v>
      </c>
      <c r="D22" s="359">
        <v>23883656</v>
      </c>
      <c r="E22" s="358" t="s">
        <v>327</v>
      </c>
      <c r="F22" s="359">
        <v>5005720</v>
      </c>
      <c r="G22" s="358" t="s">
        <v>2257</v>
      </c>
      <c r="H22" s="358" t="s">
        <v>2221</v>
      </c>
      <c r="I22" s="358"/>
      <c r="J22" s="360" t="s">
        <v>2222</v>
      </c>
      <c r="K22" s="362">
        <v>4200</v>
      </c>
      <c r="L22" s="219" t="s">
        <v>329</v>
      </c>
      <c r="M22" s="362">
        <v>0</v>
      </c>
      <c r="N22" s="362">
        <v>12600</v>
      </c>
      <c r="O22" s="362">
        <v>50400</v>
      </c>
    </row>
    <row r="23" spans="1:15" ht="36" x14ac:dyDescent="0.2">
      <c r="A23" s="224" t="s">
        <v>2217</v>
      </c>
      <c r="B23" s="224" t="s">
        <v>2218</v>
      </c>
      <c r="C23" s="261" t="s">
        <v>2258</v>
      </c>
      <c r="D23" s="359">
        <v>64638</v>
      </c>
      <c r="E23" s="358" t="s">
        <v>327</v>
      </c>
      <c r="F23" s="359">
        <v>627</v>
      </c>
      <c r="G23" s="358" t="s">
        <v>2259</v>
      </c>
      <c r="H23" s="358" t="s">
        <v>2221</v>
      </c>
      <c r="I23" s="358"/>
      <c r="J23" s="360" t="s">
        <v>2222</v>
      </c>
      <c r="K23" s="362">
        <v>3600</v>
      </c>
      <c r="L23" s="219" t="s">
        <v>329</v>
      </c>
      <c r="M23" s="362">
        <v>43200</v>
      </c>
      <c r="N23" s="362">
        <f>+K23*6</f>
        <v>21600</v>
      </c>
      <c r="O23" s="362">
        <v>43200</v>
      </c>
    </row>
    <row r="24" spans="1:15" ht="36" x14ac:dyDescent="0.2">
      <c r="A24" s="224" t="s">
        <v>2217</v>
      </c>
      <c r="B24" s="224" t="s">
        <v>2218</v>
      </c>
      <c r="C24" s="261" t="s">
        <v>2260</v>
      </c>
      <c r="D24" s="359">
        <v>38458</v>
      </c>
      <c r="E24" s="358" t="s">
        <v>327</v>
      </c>
      <c r="F24" s="359">
        <v>11004206</v>
      </c>
      <c r="G24" s="358" t="s">
        <v>2261</v>
      </c>
      <c r="H24" s="358" t="s">
        <v>2221</v>
      </c>
      <c r="I24" s="358"/>
      <c r="J24" s="360" t="s">
        <v>2222</v>
      </c>
      <c r="K24" s="362">
        <v>3500</v>
      </c>
      <c r="L24" s="219" t="s">
        <v>329</v>
      </c>
      <c r="M24" s="362">
        <v>42000</v>
      </c>
      <c r="N24" s="362">
        <f>+K24*6</f>
        <v>21000</v>
      </c>
      <c r="O24" s="362">
        <v>42000</v>
      </c>
    </row>
    <row r="25" spans="1:15" ht="48" x14ac:dyDescent="0.2">
      <c r="A25" s="224" t="s">
        <v>2217</v>
      </c>
      <c r="B25" s="224" t="s">
        <v>2218</v>
      </c>
      <c r="C25" s="261" t="s">
        <v>2262</v>
      </c>
      <c r="D25" s="359">
        <v>23814701</v>
      </c>
      <c r="E25" s="358" t="s">
        <v>327</v>
      </c>
      <c r="F25" s="359">
        <v>11148625</v>
      </c>
      <c r="G25" s="358" t="s">
        <v>2263</v>
      </c>
      <c r="H25" s="358" t="s">
        <v>2221</v>
      </c>
      <c r="I25" s="358"/>
      <c r="J25" s="360" t="s">
        <v>2222</v>
      </c>
      <c r="K25" s="362">
        <v>3000</v>
      </c>
      <c r="L25" s="219" t="s">
        <v>329</v>
      </c>
      <c r="M25" s="362">
        <v>39600</v>
      </c>
      <c r="N25" s="362">
        <v>15000</v>
      </c>
      <c r="O25" s="362">
        <v>36000</v>
      </c>
    </row>
    <row r="26" spans="1:15" ht="84" x14ac:dyDescent="0.2">
      <c r="A26" s="224" t="s">
        <v>2217</v>
      </c>
      <c r="B26" s="224" t="s">
        <v>2218</v>
      </c>
      <c r="C26" s="261" t="s">
        <v>2264</v>
      </c>
      <c r="D26" s="359">
        <v>20114754774</v>
      </c>
      <c r="E26" s="358" t="s">
        <v>2244</v>
      </c>
      <c r="F26" s="359">
        <v>2051928</v>
      </c>
      <c r="G26" s="358" t="s">
        <v>2265</v>
      </c>
      <c r="H26" s="358" t="s">
        <v>340</v>
      </c>
      <c r="I26" s="358"/>
      <c r="J26" s="360" t="s">
        <v>2222</v>
      </c>
      <c r="K26" s="362">
        <v>6700</v>
      </c>
      <c r="L26" s="219" t="s">
        <v>329</v>
      </c>
      <c r="M26" s="362">
        <v>80400</v>
      </c>
      <c r="N26" s="362">
        <v>40200</v>
      </c>
      <c r="O26" s="362">
        <v>80400</v>
      </c>
    </row>
    <row r="27" spans="1:15" ht="36" x14ac:dyDescent="0.2">
      <c r="A27" s="224" t="s">
        <v>2217</v>
      </c>
      <c r="B27" s="224" t="s">
        <v>2218</v>
      </c>
      <c r="C27" s="261" t="s">
        <v>2266</v>
      </c>
      <c r="D27" s="359">
        <v>2800896</v>
      </c>
      <c r="E27" s="358" t="s">
        <v>327</v>
      </c>
      <c r="F27" s="359">
        <v>24273</v>
      </c>
      <c r="G27" s="358" t="s">
        <v>2267</v>
      </c>
      <c r="H27" s="358" t="s">
        <v>2221</v>
      </c>
      <c r="I27" s="358"/>
      <c r="J27" s="360" t="s">
        <v>2222</v>
      </c>
      <c r="K27" s="362">
        <v>5550</v>
      </c>
      <c r="L27" s="219" t="s">
        <v>329</v>
      </c>
      <c r="M27" s="362">
        <v>66600</v>
      </c>
      <c r="N27" s="362">
        <f t="shared" ref="N27" si="0">+K27*6</f>
        <v>33300</v>
      </c>
      <c r="O27" s="362">
        <v>66600</v>
      </c>
    </row>
    <row r="28" spans="1:15" ht="36" x14ac:dyDescent="0.2">
      <c r="A28" s="224" t="s">
        <v>2217</v>
      </c>
      <c r="B28" s="224" t="s">
        <v>2218</v>
      </c>
      <c r="C28" s="261" t="s">
        <v>2268</v>
      </c>
      <c r="D28" s="359">
        <v>8254134</v>
      </c>
      <c r="E28" s="358" t="s">
        <v>327</v>
      </c>
      <c r="F28" s="359">
        <v>11168855</v>
      </c>
      <c r="G28" s="358" t="s">
        <v>2269</v>
      </c>
      <c r="H28" s="358" t="s">
        <v>2221</v>
      </c>
      <c r="I28" s="358"/>
      <c r="J28" s="360" t="s">
        <v>2222</v>
      </c>
      <c r="K28" s="362">
        <f>1890*3.896</f>
        <v>7363.44</v>
      </c>
      <c r="L28" s="219" t="s">
        <v>329</v>
      </c>
      <c r="M28" s="363">
        <f>22680*3.896</f>
        <v>88361.279999999999</v>
      </c>
      <c r="N28" s="362">
        <f>+K28*6</f>
        <v>44180.639999999999</v>
      </c>
      <c r="O28" s="363">
        <f>N28*2</f>
        <v>88361.279999999999</v>
      </c>
    </row>
    <row r="29" spans="1:15" ht="60" x14ac:dyDescent="0.2">
      <c r="A29" s="364" t="s">
        <v>326</v>
      </c>
      <c r="B29" s="224" t="s">
        <v>2218</v>
      </c>
      <c r="C29" s="364" t="s">
        <v>332</v>
      </c>
      <c r="D29" s="219">
        <v>11021533</v>
      </c>
      <c r="E29" s="219" t="s">
        <v>327</v>
      </c>
      <c r="F29" s="220" t="s">
        <v>333</v>
      </c>
      <c r="G29" s="221" t="s">
        <v>2270</v>
      </c>
      <c r="H29" s="219"/>
      <c r="I29" s="224"/>
      <c r="J29" s="360" t="s">
        <v>328</v>
      </c>
      <c r="K29" s="362">
        <v>69901.163</v>
      </c>
      <c r="L29" s="219" t="s">
        <v>334</v>
      </c>
      <c r="M29" s="223">
        <v>838813.92</v>
      </c>
      <c r="N29" s="223">
        <v>419406.978</v>
      </c>
      <c r="O29" s="223">
        <v>838813.92</v>
      </c>
    </row>
    <row r="30" spans="1:15" ht="60" x14ac:dyDescent="0.2">
      <c r="A30" s="364" t="s">
        <v>326</v>
      </c>
      <c r="B30" s="224" t="s">
        <v>2218</v>
      </c>
      <c r="C30" s="364" t="s">
        <v>335</v>
      </c>
      <c r="D30" s="220" t="s">
        <v>336</v>
      </c>
      <c r="E30" s="219" t="s">
        <v>327</v>
      </c>
      <c r="F30" s="220" t="s">
        <v>336</v>
      </c>
      <c r="G30" s="221" t="s">
        <v>2271</v>
      </c>
      <c r="H30" s="225"/>
      <c r="I30" s="222"/>
      <c r="J30" s="360" t="s">
        <v>328</v>
      </c>
      <c r="K30" s="362">
        <f>12000*3.896</f>
        <v>46752</v>
      </c>
      <c r="L30" s="219" t="s">
        <v>337</v>
      </c>
      <c r="M30" s="223">
        <f>144000*3.896</f>
        <v>561024</v>
      </c>
      <c r="N30" s="223">
        <f>72000*3.896</f>
        <v>280512</v>
      </c>
      <c r="O30" s="223">
        <f>144000*3.896</f>
        <v>561024</v>
      </c>
    </row>
    <row r="31" spans="1:15" ht="36" x14ac:dyDescent="0.2">
      <c r="A31" s="364" t="s">
        <v>326</v>
      </c>
      <c r="B31" s="224" t="s">
        <v>2218</v>
      </c>
      <c r="C31" s="364" t="s">
        <v>338</v>
      </c>
      <c r="D31" s="220">
        <v>11700043</v>
      </c>
      <c r="E31" s="219" t="s">
        <v>327</v>
      </c>
      <c r="F31" s="220" t="s">
        <v>339</v>
      </c>
      <c r="G31" s="221" t="s">
        <v>2272</v>
      </c>
      <c r="H31" s="219" t="s">
        <v>340</v>
      </c>
      <c r="I31" s="222"/>
      <c r="J31" s="360" t="s">
        <v>328</v>
      </c>
      <c r="K31" s="362">
        <v>116685.045</v>
      </c>
      <c r="L31" s="219" t="s">
        <v>341</v>
      </c>
      <c r="M31" s="223">
        <v>233370.09</v>
      </c>
      <c r="N31" s="223">
        <v>155580.06</v>
      </c>
      <c r="O31" s="223">
        <v>233370.09</v>
      </c>
    </row>
    <row r="32" spans="1:15" ht="36" x14ac:dyDescent="0.2">
      <c r="A32" s="364" t="s">
        <v>326</v>
      </c>
      <c r="B32" s="224" t="s">
        <v>2218</v>
      </c>
      <c r="C32" s="364" t="s">
        <v>342</v>
      </c>
      <c r="D32" s="220" t="s">
        <v>336</v>
      </c>
      <c r="E32" s="219" t="s">
        <v>327</v>
      </c>
      <c r="F32" s="220" t="s">
        <v>336</v>
      </c>
      <c r="G32" s="221" t="s">
        <v>2273</v>
      </c>
      <c r="H32" s="219" t="s">
        <v>340</v>
      </c>
      <c r="I32" s="222"/>
      <c r="J32" s="360" t="s">
        <v>328</v>
      </c>
      <c r="K32" s="362">
        <v>7282</v>
      </c>
      <c r="L32" s="219" t="s">
        <v>331</v>
      </c>
      <c r="M32" s="223">
        <v>79440</v>
      </c>
      <c r="N32" s="223">
        <v>40382</v>
      </c>
      <c r="O32" s="223">
        <v>87384</v>
      </c>
    </row>
    <row r="33" spans="1:15" ht="24" x14ac:dyDescent="0.2">
      <c r="A33" s="364" t="s">
        <v>326</v>
      </c>
      <c r="B33" s="224" t="s">
        <v>2218</v>
      </c>
      <c r="C33" s="365" t="s">
        <v>2274</v>
      </c>
      <c r="D33" s="138"/>
      <c r="E33" s="138"/>
      <c r="F33" s="138"/>
      <c r="G33" s="366" t="s">
        <v>2275</v>
      </c>
      <c r="H33" s="358" t="s">
        <v>2276</v>
      </c>
      <c r="I33" s="138"/>
      <c r="J33" s="360">
        <v>45379</v>
      </c>
      <c r="K33" s="367">
        <v>19508.185133692197</v>
      </c>
      <c r="L33" s="368" t="s">
        <v>331</v>
      </c>
      <c r="M33" s="223">
        <v>46760.317170000009</v>
      </c>
      <c r="N33" s="52">
        <v>78332.926715999987</v>
      </c>
      <c r="O33" s="52">
        <v>246237.91830052796</v>
      </c>
    </row>
    <row r="34" spans="1:15" ht="51" x14ac:dyDescent="0.2">
      <c r="A34" s="364" t="s">
        <v>326</v>
      </c>
      <c r="B34" s="224" t="s">
        <v>2218</v>
      </c>
      <c r="C34" s="365"/>
      <c r="D34" s="138"/>
      <c r="E34" s="138"/>
      <c r="F34" s="138"/>
      <c r="G34" s="368" t="s">
        <v>2277</v>
      </c>
      <c r="H34" s="358" t="s">
        <v>2278</v>
      </c>
      <c r="I34" s="138"/>
      <c r="J34" s="360">
        <v>45443</v>
      </c>
      <c r="K34" s="367">
        <v>14090.440337882999</v>
      </c>
      <c r="L34" s="368" t="s">
        <v>2279</v>
      </c>
      <c r="M34" s="223">
        <v>208152.20392089605</v>
      </c>
      <c r="N34" s="223">
        <v>89682.660094154387</v>
      </c>
      <c r="O34" s="223">
        <v>177867.13201267921</v>
      </c>
    </row>
    <row r="35" spans="1:15" ht="25.5" x14ac:dyDescent="0.2">
      <c r="A35" s="364" t="s">
        <v>326</v>
      </c>
      <c r="B35" s="224" t="s">
        <v>2218</v>
      </c>
      <c r="C35" s="365" t="s">
        <v>2280</v>
      </c>
      <c r="D35" s="138"/>
      <c r="E35" s="138"/>
      <c r="F35" s="138"/>
      <c r="G35" s="368" t="s">
        <v>2281</v>
      </c>
      <c r="H35" s="358" t="s">
        <v>2276</v>
      </c>
      <c r="I35" s="138"/>
      <c r="J35" s="360">
        <v>45382</v>
      </c>
      <c r="K35" s="367">
        <v>27004.962960000001</v>
      </c>
      <c r="L35" s="368" t="s">
        <v>331</v>
      </c>
      <c r="M35" s="223">
        <v>328604.86808000004</v>
      </c>
      <c r="N35" s="223">
        <v>169855.26552000002</v>
      </c>
      <c r="O35" s="223">
        <v>361650.70776000002</v>
      </c>
    </row>
    <row r="36" spans="1:15" ht="63.75" x14ac:dyDescent="0.2">
      <c r="A36" s="364" t="s">
        <v>326</v>
      </c>
      <c r="B36" s="224" t="s">
        <v>2218</v>
      </c>
      <c r="C36" s="369" t="s">
        <v>2282</v>
      </c>
      <c r="D36" s="369" t="s">
        <v>2283</v>
      </c>
      <c r="E36" s="370" t="s">
        <v>2284</v>
      </c>
      <c r="F36" s="370"/>
      <c r="G36" s="371" t="s">
        <v>2285</v>
      </c>
      <c r="H36" s="358" t="s">
        <v>2278</v>
      </c>
      <c r="I36" s="372"/>
      <c r="J36" s="360">
        <v>45593</v>
      </c>
      <c r="K36" s="373">
        <v>15475.922279999999</v>
      </c>
      <c r="L36" s="371" t="s">
        <v>2286</v>
      </c>
      <c r="M36" s="223">
        <v>224488.07481096001</v>
      </c>
      <c r="N36" s="223">
        <v>97962.588032399988</v>
      </c>
      <c r="O36" s="223">
        <v>205124.23582559999</v>
      </c>
    </row>
    <row r="37" spans="1:15" ht="24" x14ac:dyDescent="0.2">
      <c r="A37" s="364" t="s">
        <v>326</v>
      </c>
      <c r="B37" s="224" t="s">
        <v>2218</v>
      </c>
      <c r="C37" s="369"/>
      <c r="D37" s="374"/>
      <c r="E37" s="375"/>
      <c r="F37" s="375"/>
      <c r="G37" s="371" t="s">
        <v>2287</v>
      </c>
      <c r="H37" s="358" t="s">
        <v>2276</v>
      </c>
      <c r="I37" s="375"/>
      <c r="J37" s="360">
        <v>44926</v>
      </c>
      <c r="K37" s="373">
        <v>956.12014278000004</v>
      </c>
      <c r="L37" s="371" t="s">
        <v>331</v>
      </c>
      <c r="M37" s="223">
        <v>12953.330095680003</v>
      </c>
      <c r="N37" s="223">
        <v>5736.72085668</v>
      </c>
      <c r="O37" s="223">
        <v>12069.342304272001</v>
      </c>
    </row>
    <row r="38" spans="1:15" ht="24" x14ac:dyDescent="0.2">
      <c r="A38" s="364" t="s">
        <v>326</v>
      </c>
      <c r="B38" s="224" t="s">
        <v>2218</v>
      </c>
      <c r="C38" s="369"/>
      <c r="D38" s="375"/>
      <c r="E38" s="375"/>
      <c r="F38" s="375"/>
      <c r="G38" s="371" t="s">
        <v>2288</v>
      </c>
      <c r="H38" s="358" t="s">
        <v>2278</v>
      </c>
      <c r="I38" s="375"/>
      <c r="J38" s="360">
        <v>44926</v>
      </c>
      <c r="K38" s="373">
        <v>6568.1991955800004</v>
      </c>
      <c r="L38" s="371" t="s">
        <v>331</v>
      </c>
      <c r="M38" s="223">
        <v>88984.66702944001</v>
      </c>
      <c r="N38" s="223">
        <v>39409.195173479995</v>
      </c>
      <c r="O38" s="223">
        <v>87057.612229341612</v>
      </c>
    </row>
    <row r="39" spans="1:15" ht="25.5" x14ac:dyDescent="0.2">
      <c r="A39" s="364" t="s">
        <v>326</v>
      </c>
      <c r="B39" s="224" t="s">
        <v>2218</v>
      </c>
      <c r="C39" s="369" t="s">
        <v>2289</v>
      </c>
      <c r="D39" s="375"/>
      <c r="E39" s="375"/>
      <c r="F39" s="375"/>
      <c r="G39" s="371" t="s">
        <v>2290</v>
      </c>
      <c r="H39" s="358" t="s">
        <v>2276</v>
      </c>
      <c r="I39" s="375"/>
      <c r="J39" s="360">
        <v>45169</v>
      </c>
      <c r="K39" s="373">
        <v>22870.83051</v>
      </c>
      <c r="L39" s="371" t="s">
        <v>331</v>
      </c>
      <c r="M39" s="223">
        <v>320489.53464000003</v>
      </c>
      <c r="N39" s="223">
        <v>158091.54749999999</v>
      </c>
      <c r="O39" s="223">
        <v>288704.18042400002</v>
      </c>
    </row>
    <row r="40" spans="1:15" ht="38.25" x14ac:dyDescent="0.2">
      <c r="A40" s="364" t="s">
        <v>326</v>
      </c>
      <c r="B40" s="224" t="s">
        <v>2218</v>
      </c>
      <c r="C40" s="369" t="s">
        <v>2291</v>
      </c>
      <c r="D40" s="375"/>
      <c r="E40" s="375"/>
      <c r="F40" s="375"/>
      <c r="G40" s="371" t="s">
        <v>2292</v>
      </c>
      <c r="H40" s="358" t="s">
        <v>2278</v>
      </c>
      <c r="I40" s="375"/>
      <c r="J40" s="360">
        <v>46295</v>
      </c>
      <c r="K40" s="373">
        <v>14190.105277366198</v>
      </c>
      <c r="L40" s="371" t="s">
        <v>331</v>
      </c>
      <c r="M40" s="223">
        <v>202136.40027569645</v>
      </c>
      <c r="N40" s="223">
        <v>87087.115788964205</v>
      </c>
      <c r="O40" s="223">
        <v>188081.46427247813</v>
      </c>
    </row>
    <row r="41" spans="1:15" ht="51" x14ac:dyDescent="0.2">
      <c r="A41" s="364" t="s">
        <v>326</v>
      </c>
      <c r="B41" s="224" t="s">
        <v>2218</v>
      </c>
      <c r="C41" s="369" t="s">
        <v>2293</v>
      </c>
      <c r="D41" s="376" t="s">
        <v>2294</v>
      </c>
      <c r="E41" s="375"/>
      <c r="F41" s="375"/>
      <c r="G41" s="371" t="s">
        <v>2295</v>
      </c>
      <c r="H41" s="358" t="s">
        <v>2295</v>
      </c>
      <c r="I41" s="375"/>
      <c r="J41" s="360" t="s">
        <v>2296</v>
      </c>
      <c r="K41" s="373">
        <v>13249.8</v>
      </c>
      <c r="L41" s="371" t="s">
        <v>331</v>
      </c>
      <c r="M41" s="223">
        <v>160425.60000000001</v>
      </c>
      <c r="N41" s="223">
        <v>104103.79551</v>
      </c>
      <c r="O41" s="223">
        <v>167255.51999999999</v>
      </c>
    </row>
    <row r="42" spans="1:15" ht="51" x14ac:dyDescent="0.2">
      <c r="A42" s="364" t="s">
        <v>326</v>
      </c>
      <c r="B42" s="224" t="s">
        <v>2218</v>
      </c>
      <c r="C42" s="369" t="s">
        <v>2297</v>
      </c>
      <c r="D42" s="375"/>
      <c r="E42" s="375"/>
      <c r="F42" s="375"/>
      <c r="G42" s="371" t="s">
        <v>2298</v>
      </c>
      <c r="H42" s="358" t="s">
        <v>2276</v>
      </c>
      <c r="I42" s="375"/>
      <c r="J42" s="360">
        <v>45747</v>
      </c>
      <c r="K42" s="373">
        <v>37894.428</v>
      </c>
      <c r="L42" s="371" t="s">
        <v>331</v>
      </c>
      <c r="M42" s="223">
        <v>458817.21600000007</v>
      </c>
      <c r="N42" s="223">
        <v>227366.568</v>
      </c>
      <c r="O42" s="223">
        <v>492665.89200000005</v>
      </c>
    </row>
    <row r="43" spans="1:15" ht="51" x14ac:dyDescent="0.2">
      <c r="A43" s="364" t="s">
        <v>326</v>
      </c>
      <c r="B43" s="224" t="s">
        <v>2218</v>
      </c>
      <c r="C43" s="369" t="s">
        <v>2299</v>
      </c>
      <c r="D43" s="377" t="s">
        <v>2300</v>
      </c>
      <c r="E43" s="375"/>
      <c r="F43" s="375"/>
      <c r="G43" s="371" t="s">
        <v>2301</v>
      </c>
      <c r="H43" s="358" t="s">
        <v>2278</v>
      </c>
      <c r="I43" s="375"/>
      <c r="J43" s="360">
        <v>45412</v>
      </c>
      <c r="K43" s="373">
        <v>4676.3999999999996</v>
      </c>
      <c r="L43" s="371" t="s">
        <v>331</v>
      </c>
      <c r="M43" s="223">
        <v>57601.873320000006</v>
      </c>
      <c r="N43" s="223">
        <v>28058.399999999998</v>
      </c>
      <c r="O43" s="223">
        <v>59031.360000000001</v>
      </c>
    </row>
    <row r="44" spans="1:15" ht="76.5" x14ac:dyDescent="0.2">
      <c r="A44" s="364" t="s">
        <v>326</v>
      </c>
      <c r="B44" s="224" t="s">
        <v>2218</v>
      </c>
      <c r="C44" s="369" t="s">
        <v>2302</v>
      </c>
      <c r="D44" s="375"/>
      <c r="E44" s="375"/>
      <c r="F44" s="375"/>
      <c r="G44" s="378" t="s">
        <v>2303</v>
      </c>
      <c r="H44" s="358" t="s">
        <v>2278</v>
      </c>
      <c r="I44" s="375"/>
      <c r="J44" s="360">
        <v>44985</v>
      </c>
      <c r="K44" s="373">
        <v>11301.3</v>
      </c>
      <c r="L44" s="371" t="s">
        <v>331</v>
      </c>
      <c r="M44" s="223">
        <v>136833.60000000001</v>
      </c>
      <c r="N44" s="223">
        <v>67807.8</v>
      </c>
      <c r="O44" s="223">
        <v>148603.25</v>
      </c>
    </row>
    <row r="45" spans="1:15" ht="25.5" x14ac:dyDescent="0.2">
      <c r="A45" s="364" t="s">
        <v>326</v>
      </c>
      <c r="B45" s="224" t="s">
        <v>2218</v>
      </c>
      <c r="C45" s="369" t="s">
        <v>2304</v>
      </c>
      <c r="D45" s="375"/>
      <c r="E45" s="375"/>
      <c r="F45" s="375"/>
      <c r="G45" s="371" t="s">
        <v>2305</v>
      </c>
      <c r="H45" s="358" t="s">
        <v>2278</v>
      </c>
      <c r="I45" s="375"/>
      <c r="J45" s="360">
        <v>44865</v>
      </c>
      <c r="K45" s="373">
        <v>6110.4960000000001</v>
      </c>
      <c r="L45" s="371" t="s">
        <v>331</v>
      </c>
      <c r="M45" s="223">
        <v>73984.512000000002</v>
      </c>
      <c r="N45" s="223">
        <v>36662.975999999995</v>
      </c>
      <c r="O45" s="223">
        <v>77134.310400000002</v>
      </c>
    </row>
    <row r="46" spans="1:15" ht="24" x14ac:dyDescent="0.2">
      <c r="A46" s="364" t="s">
        <v>326</v>
      </c>
      <c r="B46" s="224" t="s">
        <v>2218</v>
      </c>
      <c r="C46" s="369" t="s">
        <v>2306</v>
      </c>
      <c r="D46" s="375"/>
      <c r="E46" s="375"/>
      <c r="F46" s="375"/>
      <c r="G46" s="371" t="s">
        <v>2307</v>
      </c>
      <c r="H46" s="358" t="s">
        <v>2278</v>
      </c>
      <c r="I46" s="375"/>
      <c r="J46" s="360">
        <v>47634</v>
      </c>
      <c r="K46" s="373">
        <v>19144.012500000001</v>
      </c>
      <c r="L46" s="371" t="s">
        <v>331</v>
      </c>
      <c r="M46" s="223">
        <v>214575.60984000002</v>
      </c>
      <c r="N46" s="223">
        <v>115555.32485999999</v>
      </c>
      <c r="O46" s="223">
        <v>248372.47948799998</v>
      </c>
    </row>
    <row r="47" spans="1:15" ht="24" x14ac:dyDescent="0.2">
      <c r="A47" s="364" t="s">
        <v>326</v>
      </c>
      <c r="B47" s="224" t="s">
        <v>2218</v>
      </c>
      <c r="C47" s="369" t="s">
        <v>2308</v>
      </c>
      <c r="D47" s="375"/>
      <c r="E47" s="375"/>
      <c r="F47" s="375"/>
      <c r="G47" s="371" t="s">
        <v>2309</v>
      </c>
      <c r="H47" s="358" t="s">
        <v>2295</v>
      </c>
      <c r="I47" s="375"/>
      <c r="J47" s="360">
        <v>45199</v>
      </c>
      <c r="K47" s="373">
        <v>18248.52087</v>
      </c>
      <c r="L47" s="371" t="s">
        <v>331</v>
      </c>
      <c r="M47" s="223">
        <v>226168.64</v>
      </c>
      <c r="N47" s="223">
        <v>119976.939</v>
      </c>
      <c r="O47" s="223">
        <v>236937.12119999999</v>
      </c>
    </row>
    <row r="48" spans="1:15" ht="25.5" x14ac:dyDescent="0.2">
      <c r="A48" s="364" t="s">
        <v>326</v>
      </c>
      <c r="B48" s="224" t="s">
        <v>2218</v>
      </c>
      <c r="C48" s="369" t="s">
        <v>2310</v>
      </c>
      <c r="D48" s="375"/>
      <c r="E48" s="375"/>
      <c r="F48" s="375"/>
      <c r="G48" s="371" t="s">
        <v>2311</v>
      </c>
      <c r="H48" s="358" t="s">
        <v>2278</v>
      </c>
      <c r="I48" s="375"/>
      <c r="J48" s="360">
        <v>45169</v>
      </c>
      <c r="K48" s="373">
        <v>43171.426196729997</v>
      </c>
      <c r="L48" s="371" t="s">
        <v>331</v>
      </c>
      <c r="M48" s="223">
        <v>522738.57884461881</v>
      </c>
      <c r="N48" s="223">
        <v>259028.493534576</v>
      </c>
      <c r="O48" s="223">
        <v>544963.64757775213</v>
      </c>
    </row>
    <row r="49" spans="1:15" ht="51" x14ac:dyDescent="0.2">
      <c r="A49" s="364" t="s">
        <v>326</v>
      </c>
      <c r="B49" s="224" t="s">
        <v>2218</v>
      </c>
      <c r="C49" s="369" t="s">
        <v>2312</v>
      </c>
      <c r="D49" s="374"/>
      <c r="E49" s="375"/>
      <c r="F49" s="375"/>
      <c r="G49" s="371" t="s">
        <v>2313</v>
      </c>
      <c r="H49" s="358" t="s">
        <v>2295</v>
      </c>
      <c r="I49" s="375"/>
      <c r="J49" s="360">
        <v>45657</v>
      </c>
      <c r="K49" s="373">
        <v>2742.7085999999995</v>
      </c>
      <c r="L49" s="371" t="s">
        <v>331</v>
      </c>
      <c r="M49" s="223">
        <v>33344.93280000001</v>
      </c>
      <c r="N49" s="223">
        <v>16456.2516</v>
      </c>
      <c r="O49" s="223">
        <v>34621.892639999998</v>
      </c>
    </row>
    <row r="50" spans="1:15" ht="24" x14ac:dyDescent="0.2">
      <c r="A50" s="364" t="s">
        <v>326</v>
      </c>
      <c r="B50" s="224" t="s">
        <v>2218</v>
      </c>
      <c r="C50" s="379" t="s">
        <v>2314</v>
      </c>
      <c r="D50" s="375"/>
      <c r="E50" s="375"/>
      <c r="F50" s="375"/>
      <c r="G50" s="371" t="s">
        <v>2315</v>
      </c>
      <c r="H50" s="358" t="s">
        <v>2278</v>
      </c>
      <c r="I50" s="375">
        <v>360</v>
      </c>
      <c r="J50" s="360">
        <v>44865</v>
      </c>
      <c r="K50" s="373">
        <v>17690.217239822396</v>
      </c>
      <c r="L50" s="371" t="s">
        <v>331</v>
      </c>
      <c r="M50" s="223">
        <v>246571.27516260883</v>
      </c>
      <c r="N50" s="223">
        <v>106141.3034389344</v>
      </c>
      <c r="O50" s="223">
        <v>234473.40334767621</v>
      </c>
    </row>
    <row r="51" spans="1:15" ht="24" x14ac:dyDescent="0.2">
      <c r="A51" s="364" t="s">
        <v>326</v>
      </c>
      <c r="B51" s="224" t="s">
        <v>2218</v>
      </c>
      <c r="C51" s="369" t="s">
        <v>2316</v>
      </c>
      <c r="D51" s="375"/>
      <c r="E51" s="375"/>
      <c r="F51" s="375"/>
      <c r="G51" s="371" t="s">
        <v>2317</v>
      </c>
      <c r="H51" s="358" t="s">
        <v>2278</v>
      </c>
      <c r="I51" s="375"/>
      <c r="J51" s="360">
        <v>44926</v>
      </c>
      <c r="K51" s="373">
        <v>25475.341252970698</v>
      </c>
      <c r="L51" s="371" t="s">
        <v>331</v>
      </c>
      <c r="M51" s="223">
        <v>353344.72295217606</v>
      </c>
      <c r="N51" s="223">
        <v>152852.04751782419</v>
      </c>
      <c r="O51" s="223">
        <v>337660.66178870661</v>
      </c>
    </row>
    <row r="52" spans="1:15" ht="24" x14ac:dyDescent="0.2">
      <c r="A52" s="364" t="s">
        <v>326</v>
      </c>
      <c r="B52" s="224" t="s">
        <v>2218</v>
      </c>
      <c r="C52" s="379" t="s">
        <v>2318</v>
      </c>
      <c r="D52" s="375"/>
      <c r="E52" s="375"/>
      <c r="F52" s="375"/>
      <c r="G52" s="371" t="s">
        <v>2319</v>
      </c>
      <c r="H52" s="358" t="s">
        <v>2276</v>
      </c>
      <c r="I52" s="375"/>
      <c r="J52" s="360" t="s">
        <v>2296</v>
      </c>
      <c r="K52" s="373">
        <v>8283.6421595928005</v>
      </c>
      <c r="L52" s="371" t="s">
        <v>2279</v>
      </c>
      <c r="M52" s="223">
        <v>116894.72814528803</v>
      </c>
      <c r="N52" s="223">
        <v>49291.741017136796</v>
      </c>
      <c r="O52" s="223">
        <v>109794.78218830939</v>
      </c>
    </row>
    <row r="53" spans="1:15" ht="25.5" x14ac:dyDescent="0.2">
      <c r="A53" s="364" t="s">
        <v>326</v>
      </c>
      <c r="B53" s="224" t="s">
        <v>2218</v>
      </c>
      <c r="C53" s="369" t="s">
        <v>2320</v>
      </c>
      <c r="D53" s="375"/>
      <c r="E53" s="375"/>
      <c r="F53" s="375"/>
      <c r="G53" s="371" t="s">
        <v>2321</v>
      </c>
      <c r="H53" s="358" t="s">
        <v>2278</v>
      </c>
      <c r="I53" s="375"/>
      <c r="J53" s="360">
        <v>45046</v>
      </c>
      <c r="K53" s="373">
        <v>14027.88172284</v>
      </c>
      <c r="L53" s="371" t="s">
        <v>2286</v>
      </c>
      <c r="M53" s="223">
        <v>226323.05011183998</v>
      </c>
      <c r="N53" s="223">
        <v>122551.44887124001</v>
      </c>
      <c r="O53" s="223">
        <v>182980.02036160321</v>
      </c>
    </row>
    <row r="54" spans="1:15" ht="24" x14ac:dyDescent="0.2">
      <c r="A54" s="364" t="s">
        <v>326</v>
      </c>
      <c r="B54" s="224" t="s">
        <v>2218</v>
      </c>
      <c r="C54" s="369"/>
      <c r="D54" s="380"/>
      <c r="E54" s="375"/>
      <c r="F54" s="375"/>
      <c r="G54" s="371" t="s">
        <v>2322</v>
      </c>
      <c r="H54" s="358" t="s">
        <v>2278</v>
      </c>
      <c r="I54" s="375"/>
      <c r="J54" s="360" t="s">
        <v>2323</v>
      </c>
      <c r="K54" s="373">
        <v>32390.072439983993</v>
      </c>
      <c r="L54" s="371" t="s">
        <v>331</v>
      </c>
      <c r="M54" s="223">
        <v>479696.92890352808</v>
      </c>
      <c r="N54" s="223">
        <v>224879.78034698399</v>
      </c>
      <c r="O54" s="223">
        <v>408867.9382924416</v>
      </c>
    </row>
    <row r="55" spans="1:15" ht="51" x14ac:dyDescent="0.2">
      <c r="A55" s="364" t="s">
        <v>326</v>
      </c>
      <c r="B55" s="224" t="s">
        <v>2218</v>
      </c>
      <c r="C55" s="369" t="s">
        <v>2324</v>
      </c>
      <c r="D55" s="375"/>
      <c r="E55" s="375"/>
      <c r="F55" s="375"/>
      <c r="G55" s="371" t="s">
        <v>2325</v>
      </c>
      <c r="H55" s="358" t="s">
        <v>2276</v>
      </c>
      <c r="I55" s="375"/>
      <c r="J55" s="360" t="s">
        <v>2296</v>
      </c>
      <c r="K55" s="373">
        <v>8906.3932721399997</v>
      </c>
      <c r="L55" s="371" t="s">
        <v>331</v>
      </c>
      <c r="M55" s="223">
        <v>126149.52965088002</v>
      </c>
      <c r="N55" s="223">
        <v>53438.359632839994</v>
      </c>
      <c r="O55" s="223">
        <v>118048.9977176328</v>
      </c>
    </row>
    <row r="56" spans="1:15" ht="24" x14ac:dyDescent="0.2">
      <c r="A56" s="364" t="s">
        <v>326</v>
      </c>
      <c r="B56" s="224" t="s">
        <v>2218</v>
      </c>
      <c r="C56" s="369"/>
      <c r="D56" s="375"/>
      <c r="E56" s="375"/>
      <c r="F56" s="375"/>
      <c r="G56" s="371" t="s">
        <v>2326</v>
      </c>
      <c r="H56" s="219" t="s">
        <v>2276</v>
      </c>
      <c r="I56" s="375"/>
      <c r="J56" s="360">
        <v>45747</v>
      </c>
      <c r="K56" s="373">
        <v>19688.813099999999</v>
      </c>
      <c r="L56" s="371" t="s">
        <v>331</v>
      </c>
      <c r="M56" s="223">
        <v>270269.44084</v>
      </c>
      <c r="N56" s="223">
        <v>134341.59276</v>
      </c>
      <c r="O56" s="223">
        <v>253507.71587999997</v>
      </c>
    </row>
    <row r="57" spans="1:15" ht="25.5" x14ac:dyDescent="0.2">
      <c r="A57" s="364" t="s">
        <v>326</v>
      </c>
      <c r="B57" s="224" t="s">
        <v>2218</v>
      </c>
      <c r="C57" s="369" t="s">
        <v>2327</v>
      </c>
      <c r="D57" s="375"/>
      <c r="E57" s="375"/>
      <c r="F57" s="375"/>
      <c r="G57" s="371" t="s">
        <v>2328</v>
      </c>
      <c r="H57" s="225" t="s">
        <v>2295</v>
      </c>
      <c r="I57" s="375"/>
      <c r="J57" s="360">
        <v>44926</v>
      </c>
      <c r="K57" s="373">
        <v>1141.809309</v>
      </c>
      <c r="L57" s="371" t="s">
        <v>2329</v>
      </c>
      <c r="M57" s="223">
        <v>14440.456581264001</v>
      </c>
      <c r="N57" s="223">
        <v>7093.3165785720003</v>
      </c>
      <c r="O57" s="223">
        <v>15134.009962680002</v>
      </c>
    </row>
    <row r="58" spans="1:15" ht="25.5" x14ac:dyDescent="0.2">
      <c r="A58" s="364" t="s">
        <v>326</v>
      </c>
      <c r="B58" s="224" t="s">
        <v>2218</v>
      </c>
      <c r="C58" s="369" t="s">
        <v>2330</v>
      </c>
      <c r="D58" s="375"/>
      <c r="E58" s="375"/>
      <c r="F58" s="375"/>
      <c r="G58" s="371" t="s">
        <v>2331</v>
      </c>
      <c r="H58" s="219" t="s">
        <v>2278</v>
      </c>
      <c r="I58" s="375"/>
      <c r="J58" s="360">
        <v>45291</v>
      </c>
      <c r="K58" s="373">
        <v>2085.0430860000001</v>
      </c>
      <c r="L58" s="371" t="s">
        <v>331</v>
      </c>
      <c r="M58" s="223">
        <v>25468.177392000001</v>
      </c>
      <c r="N58" s="223">
        <v>12510.258516</v>
      </c>
      <c r="O58" s="223">
        <v>26320.0173264</v>
      </c>
    </row>
    <row r="59" spans="1:15" ht="25.5" x14ac:dyDescent="0.2">
      <c r="A59" s="364" t="s">
        <v>326</v>
      </c>
      <c r="B59" s="224" t="s">
        <v>2218</v>
      </c>
      <c r="C59" s="369" t="s">
        <v>2330</v>
      </c>
      <c r="D59" s="375"/>
      <c r="E59" s="375"/>
      <c r="F59" s="375"/>
      <c r="G59" s="371" t="s">
        <v>2332</v>
      </c>
      <c r="H59" s="219" t="s">
        <v>2295</v>
      </c>
      <c r="I59" s="375"/>
      <c r="J59" s="360">
        <v>45291</v>
      </c>
      <c r="K59" s="373">
        <v>36582.577382700001</v>
      </c>
      <c r="L59" s="371" t="s">
        <v>331</v>
      </c>
      <c r="M59" s="223">
        <v>446845.2361944</v>
      </c>
      <c r="N59" s="223">
        <v>219495.46429619999</v>
      </c>
      <c r="O59" s="223">
        <v>484880.51919560408</v>
      </c>
    </row>
    <row r="60" spans="1:15" ht="25.5" x14ac:dyDescent="0.2">
      <c r="A60" s="364" t="s">
        <v>326</v>
      </c>
      <c r="B60" s="224" t="s">
        <v>2218</v>
      </c>
      <c r="C60" s="369" t="s">
        <v>2333</v>
      </c>
      <c r="D60" s="375"/>
      <c r="E60" s="375"/>
      <c r="F60" s="375"/>
      <c r="G60" s="371" t="s">
        <v>2334</v>
      </c>
      <c r="H60" s="358" t="s">
        <v>2278</v>
      </c>
      <c r="I60" s="375"/>
      <c r="J60" s="360">
        <v>45291</v>
      </c>
      <c r="K60" s="373">
        <v>18740.51712</v>
      </c>
      <c r="L60" s="371" t="s">
        <v>331</v>
      </c>
      <c r="M60" s="223">
        <v>242745.28356000004</v>
      </c>
      <c r="N60" s="223">
        <v>110998.21203</v>
      </c>
      <c r="O60" s="223">
        <v>239124.23308799998</v>
      </c>
    </row>
    <row r="61" spans="1:15" ht="38.25" x14ac:dyDescent="0.2">
      <c r="A61" s="364" t="s">
        <v>326</v>
      </c>
      <c r="B61" s="224" t="s">
        <v>2218</v>
      </c>
      <c r="C61" s="369" t="s">
        <v>2335</v>
      </c>
      <c r="D61" s="374"/>
      <c r="E61" s="375"/>
      <c r="F61" s="375"/>
      <c r="G61" s="371" t="s">
        <v>2336</v>
      </c>
      <c r="H61" s="358" t="s">
        <v>2295</v>
      </c>
      <c r="I61" s="375"/>
      <c r="J61" s="360">
        <v>46022</v>
      </c>
      <c r="K61" s="373">
        <v>5066.0999999999995</v>
      </c>
      <c r="L61" s="371" t="s">
        <v>331</v>
      </c>
      <c r="M61" s="223">
        <v>66954.292600000001</v>
      </c>
      <c r="N61" s="223">
        <v>30396.6</v>
      </c>
      <c r="O61" s="223">
        <v>63950.64</v>
      </c>
    </row>
    <row r="62" spans="1:15" ht="25.5" x14ac:dyDescent="0.2">
      <c r="A62" s="364" t="s">
        <v>326</v>
      </c>
      <c r="B62" s="224" t="s">
        <v>2218</v>
      </c>
      <c r="C62" s="369" t="s">
        <v>2337</v>
      </c>
      <c r="D62" s="374"/>
      <c r="E62" s="375"/>
      <c r="F62" s="375">
        <v>3</v>
      </c>
      <c r="G62" s="371" t="s">
        <v>2336</v>
      </c>
      <c r="H62" s="358" t="s">
        <v>2278</v>
      </c>
      <c r="I62" s="375"/>
      <c r="J62" s="360" t="s">
        <v>2296</v>
      </c>
      <c r="K62" s="373">
        <v>2229.0839999999998</v>
      </c>
      <c r="L62" s="371" t="s">
        <v>331</v>
      </c>
      <c r="M62" s="223">
        <v>31896.384000000005</v>
      </c>
      <c r="N62" s="223">
        <v>13374.503999999999</v>
      </c>
      <c r="O62" s="223">
        <v>28138.281599999998</v>
      </c>
    </row>
    <row r="63" spans="1:15" ht="25.5" x14ac:dyDescent="0.2">
      <c r="A63" s="364" t="s">
        <v>326</v>
      </c>
      <c r="B63" s="224" t="s">
        <v>2218</v>
      </c>
      <c r="C63" s="369" t="s">
        <v>2338</v>
      </c>
      <c r="D63" s="375"/>
      <c r="E63" s="375"/>
      <c r="F63" s="375"/>
      <c r="G63" s="371" t="s">
        <v>2339</v>
      </c>
      <c r="H63" s="358" t="s">
        <v>2278</v>
      </c>
      <c r="I63" s="375"/>
      <c r="J63" s="360">
        <v>45780</v>
      </c>
      <c r="K63" s="373">
        <v>2844.81</v>
      </c>
      <c r="L63" s="371" t="s">
        <v>331</v>
      </c>
      <c r="M63" s="223">
        <v>34444.320000000007</v>
      </c>
      <c r="N63" s="223">
        <v>17068.86</v>
      </c>
      <c r="O63" s="223">
        <v>35910.744000000006</v>
      </c>
    </row>
    <row r="64" spans="1:15" ht="24" x14ac:dyDescent="0.2">
      <c r="A64" s="364" t="s">
        <v>326</v>
      </c>
      <c r="B64" s="224" t="s">
        <v>2218</v>
      </c>
      <c r="C64" s="369" t="s">
        <v>2340</v>
      </c>
      <c r="D64" s="375"/>
      <c r="E64" s="375"/>
      <c r="F64" s="375"/>
      <c r="G64" s="371" t="s">
        <v>2295</v>
      </c>
      <c r="H64" s="358" t="s">
        <v>2276</v>
      </c>
      <c r="I64" s="375"/>
      <c r="J64" s="360">
        <v>45016</v>
      </c>
      <c r="K64" s="373">
        <v>16206.812423999998</v>
      </c>
      <c r="L64" s="371" t="s">
        <v>331</v>
      </c>
      <c r="M64" s="223">
        <v>19349.096760000004</v>
      </c>
      <c r="N64" s="223">
        <v>92071.351569977996</v>
      </c>
      <c r="O64" s="223">
        <v>653243.68125191994</v>
      </c>
    </row>
    <row r="65" spans="1:15" ht="24" x14ac:dyDescent="0.2">
      <c r="A65" s="364" t="s">
        <v>326</v>
      </c>
      <c r="B65" s="224" t="s">
        <v>2218</v>
      </c>
      <c r="C65" s="379" t="s">
        <v>2341</v>
      </c>
      <c r="D65" s="375"/>
      <c r="E65" s="375"/>
      <c r="F65" s="375"/>
      <c r="G65" s="371" t="s">
        <v>2342</v>
      </c>
      <c r="H65" s="358" t="s">
        <v>2276</v>
      </c>
      <c r="I65" s="375"/>
      <c r="J65" s="360">
        <v>46387</v>
      </c>
      <c r="K65" s="373">
        <v>46654.883999999998</v>
      </c>
      <c r="L65" s="371" t="s">
        <v>2286</v>
      </c>
      <c r="M65" s="223">
        <v>540417.22560000001</v>
      </c>
      <c r="N65" s="223">
        <v>279929.304</v>
      </c>
      <c r="O65" s="223">
        <v>606604.28764800006</v>
      </c>
    </row>
    <row r="66" spans="1:15" ht="25.5" x14ac:dyDescent="0.2">
      <c r="A66" s="364" t="s">
        <v>326</v>
      </c>
      <c r="B66" s="224" t="s">
        <v>2218</v>
      </c>
      <c r="C66" s="369" t="s">
        <v>2343</v>
      </c>
      <c r="D66" s="375"/>
      <c r="E66" s="375"/>
      <c r="F66" s="375"/>
      <c r="G66" s="371" t="s">
        <v>2344</v>
      </c>
      <c r="H66" s="358" t="s">
        <v>2278</v>
      </c>
      <c r="I66" s="375"/>
      <c r="J66" s="360">
        <v>44773</v>
      </c>
      <c r="K66" s="373">
        <v>3702.1499999999996</v>
      </c>
      <c r="L66" s="371" t="s">
        <v>331</v>
      </c>
      <c r="M66" s="223">
        <v>44824.800000000003</v>
      </c>
      <c r="N66" s="223">
        <v>22212.899999999998</v>
      </c>
      <c r="O66" s="223">
        <v>46733.159999999996</v>
      </c>
    </row>
    <row r="67" spans="1:15" ht="24" x14ac:dyDescent="0.2">
      <c r="A67" s="364" t="s">
        <v>326</v>
      </c>
      <c r="B67" s="224" t="s">
        <v>2218</v>
      </c>
      <c r="C67" s="369"/>
      <c r="D67" s="375"/>
      <c r="E67" s="375"/>
      <c r="F67" s="375"/>
      <c r="G67" s="371" t="s">
        <v>2345</v>
      </c>
      <c r="H67" s="358" t="s">
        <v>2276</v>
      </c>
      <c r="I67" s="375"/>
      <c r="J67" s="360">
        <v>45291</v>
      </c>
      <c r="K67" s="373">
        <v>3300.0731279999995</v>
      </c>
      <c r="L67" s="371" t="s">
        <v>331</v>
      </c>
      <c r="M67" s="223">
        <v>39408.454272000003</v>
      </c>
      <c r="N67" s="223">
        <v>19800.438767999996</v>
      </c>
      <c r="O67" s="223">
        <v>41657.643667199998</v>
      </c>
    </row>
    <row r="68" spans="1:15" ht="24" x14ac:dyDescent="0.2">
      <c r="A68" s="364" t="s">
        <v>326</v>
      </c>
      <c r="B68" s="224" t="s">
        <v>2218</v>
      </c>
      <c r="C68" s="369"/>
      <c r="D68" s="374"/>
      <c r="E68" s="375"/>
      <c r="F68" s="375"/>
      <c r="G68" s="371" t="s">
        <v>2346</v>
      </c>
      <c r="H68" s="358" t="s">
        <v>2278</v>
      </c>
      <c r="I68" s="375"/>
      <c r="J68" s="360">
        <v>44545</v>
      </c>
      <c r="K68" s="373">
        <v>4478.4080827200005</v>
      </c>
      <c r="L68" s="371" t="s">
        <v>331</v>
      </c>
      <c r="M68" s="223">
        <v>63151.617967360013</v>
      </c>
      <c r="N68" s="223">
        <v>27121.5136566</v>
      </c>
      <c r="O68" s="223">
        <v>59358.661736774404</v>
      </c>
    </row>
    <row r="69" spans="1:15" ht="24" x14ac:dyDescent="0.2">
      <c r="A69" s="364" t="s">
        <v>326</v>
      </c>
      <c r="B69" s="224" t="s">
        <v>2218</v>
      </c>
      <c r="C69" s="369"/>
      <c r="D69" s="374"/>
      <c r="E69" s="375"/>
      <c r="F69" s="375"/>
      <c r="G69" s="371" t="s">
        <v>2347</v>
      </c>
      <c r="H69" s="358" t="s">
        <v>2276</v>
      </c>
      <c r="I69" s="375"/>
      <c r="J69" s="360">
        <v>45473</v>
      </c>
      <c r="K69" s="373">
        <v>3117.6</v>
      </c>
      <c r="L69" s="371" t="s">
        <v>331</v>
      </c>
      <c r="M69" s="223">
        <v>44824.800000000003</v>
      </c>
      <c r="N69" s="223">
        <v>22212.899999999998</v>
      </c>
      <c r="O69" s="223">
        <v>39354.239999999998</v>
      </c>
    </row>
    <row r="70" spans="1:15" ht="24" x14ac:dyDescent="0.2">
      <c r="A70" s="364" t="s">
        <v>326</v>
      </c>
      <c r="B70" s="224" t="s">
        <v>2218</v>
      </c>
      <c r="C70" s="369" t="s">
        <v>2348</v>
      </c>
      <c r="D70" s="375"/>
      <c r="E70" s="375"/>
      <c r="F70" s="375"/>
      <c r="G70" s="371" t="s">
        <v>2349</v>
      </c>
      <c r="H70" s="358" t="s">
        <v>2278</v>
      </c>
      <c r="I70" s="375"/>
      <c r="J70" s="360">
        <v>45046</v>
      </c>
      <c r="K70" s="373">
        <v>34172.799479541893</v>
      </c>
      <c r="L70" s="371" t="s">
        <v>331</v>
      </c>
      <c r="M70" s="223">
        <v>359828.35560467531</v>
      </c>
      <c r="N70" s="223">
        <v>195288.34586519701</v>
      </c>
      <c r="O70" s="223">
        <v>445750.80234154913</v>
      </c>
    </row>
    <row r="71" spans="1:15" ht="25.5" x14ac:dyDescent="0.2">
      <c r="A71" s="364" t="s">
        <v>326</v>
      </c>
      <c r="B71" s="224" t="s">
        <v>2218</v>
      </c>
      <c r="C71" s="369" t="s">
        <v>2350</v>
      </c>
      <c r="D71" s="375"/>
      <c r="E71" s="375"/>
      <c r="F71" s="375"/>
      <c r="G71" s="371" t="s">
        <v>2351</v>
      </c>
      <c r="H71" s="358" t="s">
        <v>2278</v>
      </c>
      <c r="I71" s="375"/>
      <c r="J71" s="360">
        <v>11262</v>
      </c>
      <c r="K71" s="373">
        <v>23464.693218443397</v>
      </c>
      <c r="L71" s="371" t="s">
        <v>331</v>
      </c>
      <c r="M71" s="223">
        <v>295212.36337443808</v>
      </c>
      <c r="N71" s="223">
        <v>135331.65972433801</v>
      </c>
      <c r="O71" s="223">
        <v>311010.67742396344</v>
      </c>
    </row>
    <row r="72" spans="1:15" ht="24" x14ac:dyDescent="0.2">
      <c r="A72" s="364" t="s">
        <v>326</v>
      </c>
      <c r="B72" s="224" t="s">
        <v>2218</v>
      </c>
      <c r="C72" s="381" t="s">
        <v>2352</v>
      </c>
      <c r="D72" s="382"/>
      <c r="E72" s="382"/>
      <c r="F72" s="382"/>
      <c r="G72" s="383" t="s">
        <v>2353</v>
      </c>
      <c r="H72" s="358" t="s">
        <v>2278</v>
      </c>
      <c r="I72" s="382"/>
      <c r="J72" s="360" t="s">
        <v>2296</v>
      </c>
      <c r="K72" s="373">
        <v>19661.617599460198</v>
      </c>
      <c r="L72" s="383" t="s">
        <v>331</v>
      </c>
      <c r="M72" s="223">
        <v>278485.77269835846</v>
      </c>
      <c r="N72" s="223">
        <v>117969.70559676118</v>
      </c>
      <c r="O72" s="223">
        <v>260603.17854787217</v>
      </c>
    </row>
    <row r="73" spans="1:15" ht="24" x14ac:dyDescent="0.2">
      <c r="A73" s="364" t="s">
        <v>326</v>
      </c>
      <c r="B73" s="224" t="s">
        <v>2218</v>
      </c>
      <c r="C73" s="369" t="s">
        <v>2354</v>
      </c>
      <c r="D73" s="375"/>
      <c r="E73" s="375"/>
      <c r="F73" s="375"/>
      <c r="G73" s="371" t="s">
        <v>2355</v>
      </c>
      <c r="H73" s="358" t="s">
        <v>2276</v>
      </c>
      <c r="I73" s="375"/>
      <c r="J73" s="360">
        <v>44909</v>
      </c>
      <c r="K73" s="373">
        <v>32671.902420000002</v>
      </c>
      <c r="L73" s="371" t="s">
        <v>331</v>
      </c>
      <c r="M73" s="223">
        <v>497425.901472</v>
      </c>
      <c r="N73" s="223">
        <v>196031.41451999996</v>
      </c>
      <c r="O73" s="223">
        <v>433046.82561840001</v>
      </c>
    </row>
    <row r="74" spans="1:15" ht="38.25" x14ac:dyDescent="0.2">
      <c r="A74" s="364" t="s">
        <v>326</v>
      </c>
      <c r="B74" s="224" t="s">
        <v>2218</v>
      </c>
      <c r="C74" s="369" t="s">
        <v>2356</v>
      </c>
      <c r="D74" s="375"/>
      <c r="E74" s="375"/>
      <c r="F74" s="375"/>
      <c r="G74" s="371"/>
      <c r="H74" s="358" t="s">
        <v>2295</v>
      </c>
      <c r="I74" s="375"/>
      <c r="J74" s="360"/>
      <c r="K74" s="373">
        <v>24356.25</v>
      </c>
      <c r="L74" s="371" t="s">
        <v>2286</v>
      </c>
      <c r="M74" s="223">
        <v>294900</v>
      </c>
      <c r="N74" s="223">
        <v>146137.5</v>
      </c>
      <c r="O74" s="223">
        <v>307455</v>
      </c>
    </row>
    <row r="75" spans="1:15" ht="24" x14ac:dyDescent="0.2">
      <c r="A75" s="364" t="s">
        <v>326</v>
      </c>
      <c r="B75" s="224" t="s">
        <v>2218</v>
      </c>
      <c r="C75" s="369"/>
      <c r="D75" s="375"/>
      <c r="E75" s="375"/>
      <c r="F75" s="375"/>
      <c r="G75" s="371"/>
      <c r="H75" s="358" t="s">
        <v>2295</v>
      </c>
      <c r="I75" s="375"/>
      <c r="J75" s="360" t="s">
        <v>2296</v>
      </c>
      <c r="K75" s="373">
        <v>533.88900000000001</v>
      </c>
      <c r="L75" s="371" t="s">
        <v>331</v>
      </c>
      <c r="M75" s="223">
        <v>6464.2080000000005</v>
      </c>
      <c r="N75" s="223">
        <v>3203.3339999999998</v>
      </c>
      <c r="O75" s="223">
        <v>6739.4135999999999</v>
      </c>
    </row>
    <row r="76" spans="1:15" ht="24" x14ac:dyDescent="0.2">
      <c r="A76" s="364" t="s">
        <v>326</v>
      </c>
      <c r="B76" s="224" t="s">
        <v>2218</v>
      </c>
      <c r="C76" s="369"/>
      <c r="D76" s="375"/>
      <c r="E76" s="375"/>
      <c r="F76" s="375"/>
      <c r="G76" s="371" t="s">
        <v>2357</v>
      </c>
      <c r="H76" s="358" t="s">
        <v>2278</v>
      </c>
      <c r="I76" s="375"/>
      <c r="J76" s="360">
        <v>44985</v>
      </c>
      <c r="K76" s="373">
        <v>10716.75</v>
      </c>
      <c r="L76" s="371" t="s">
        <v>331</v>
      </c>
      <c r="M76" s="223">
        <v>129756.00000000001</v>
      </c>
      <c r="N76" s="223">
        <v>64300.5</v>
      </c>
      <c r="O76" s="223">
        <v>140916.875</v>
      </c>
    </row>
    <row r="77" spans="1:15" ht="24" x14ac:dyDescent="0.2">
      <c r="A77" s="364" t="s">
        <v>326</v>
      </c>
      <c r="B77" s="224" t="s">
        <v>2218</v>
      </c>
      <c r="C77" s="369" t="s">
        <v>2358</v>
      </c>
      <c r="D77" s="375"/>
      <c r="E77" s="375"/>
      <c r="F77" s="375"/>
      <c r="G77" s="384" t="s">
        <v>2359</v>
      </c>
      <c r="H77" s="358" t="s">
        <v>2295</v>
      </c>
      <c r="I77" s="375"/>
      <c r="J77" s="360">
        <v>45047</v>
      </c>
      <c r="K77" s="373">
        <v>11220.043652999999</v>
      </c>
      <c r="L77" s="371" t="s">
        <v>2286</v>
      </c>
      <c r="M77" s="223">
        <v>158919.911376</v>
      </c>
      <c r="N77" s="223">
        <v>67320.261918000004</v>
      </c>
      <c r="O77" s="223">
        <v>141633.40092720001</v>
      </c>
    </row>
    <row r="78" spans="1:15" ht="24" x14ac:dyDescent="0.2">
      <c r="A78" s="364" t="s">
        <v>326</v>
      </c>
      <c r="B78" s="224" t="s">
        <v>2218</v>
      </c>
      <c r="C78" s="369" t="s">
        <v>2360</v>
      </c>
      <c r="D78" s="375"/>
      <c r="E78" s="375"/>
      <c r="F78" s="375"/>
      <c r="G78" s="371" t="s">
        <v>2361</v>
      </c>
      <c r="H78" s="358" t="s">
        <v>2276</v>
      </c>
      <c r="I78" s="375"/>
      <c r="J78" s="360">
        <v>45762</v>
      </c>
      <c r="K78" s="373">
        <v>33442.307352908996</v>
      </c>
      <c r="L78" s="371" t="s">
        <v>331</v>
      </c>
      <c r="M78" s="223">
        <v>448438.33358850767</v>
      </c>
      <c r="N78" s="223">
        <v>200790.14830293509</v>
      </c>
      <c r="O78" s="223">
        <v>443258.08930143464</v>
      </c>
    </row>
    <row r="79" spans="1:15" ht="24" x14ac:dyDescent="0.2">
      <c r="A79" s="364" t="s">
        <v>326</v>
      </c>
      <c r="B79" s="224" t="s">
        <v>2218</v>
      </c>
      <c r="C79" s="369"/>
      <c r="D79" s="375"/>
      <c r="E79" s="375"/>
      <c r="F79" s="375"/>
      <c r="G79" s="371" t="s">
        <v>2362</v>
      </c>
      <c r="H79" s="358" t="s">
        <v>2276</v>
      </c>
      <c r="I79" s="375"/>
      <c r="J79" s="360">
        <v>46843</v>
      </c>
      <c r="K79" s="373">
        <v>27549.37386</v>
      </c>
      <c r="L79" s="371" t="s">
        <v>331</v>
      </c>
      <c r="M79" s="223">
        <v>423369.68552000006</v>
      </c>
      <c r="N79" s="223">
        <v>207343.47024</v>
      </c>
      <c r="O79" s="223">
        <v>365150.73448599997</v>
      </c>
    </row>
    <row r="80" spans="1:15" ht="24" x14ac:dyDescent="0.2">
      <c r="A80" s="364" t="s">
        <v>326</v>
      </c>
      <c r="B80" s="224" t="s">
        <v>2218</v>
      </c>
      <c r="C80" s="369"/>
      <c r="D80" s="375"/>
      <c r="E80" s="375"/>
      <c r="F80" s="375"/>
      <c r="G80" s="371" t="s">
        <v>2295</v>
      </c>
      <c r="H80" s="358" t="s">
        <v>2295</v>
      </c>
      <c r="I80" s="375"/>
      <c r="J80" s="360">
        <v>45030</v>
      </c>
      <c r="K80" s="373">
        <v>13132.89</v>
      </c>
      <c r="L80" s="371" t="s">
        <v>331</v>
      </c>
      <c r="M80" s="223">
        <v>159010.08000000002</v>
      </c>
      <c r="N80" s="223">
        <v>78797.34</v>
      </c>
      <c r="O80" s="223">
        <v>165779.736</v>
      </c>
    </row>
    <row r="81" spans="1:15" ht="25.5" x14ac:dyDescent="0.2">
      <c r="A81" s="364" t="s">
        <v>326</v>
      </c>
      <c r="B81" s="224" t="s">
        <v>2218</v>
      </c>
      <c r="C81" s="369" t="s">
        <v>2363</v>
      </c>
      <c r="D81" s="375"/>
      <c r="E81" s="375"/>
      <c r="F81" s="375"/>
      <c r="G81" s="371" t="s">
        <v>2364</v>
      </c>
      <c r="H81" s="358" t="s">
        <v>2278</v>
      </c>
      <c r="I81" s="375"/>
      <c r="J81" s="360">
        <v>45108</v>
      </c>
      <c r="K81" s="373">
        <v>7014.5999999999995</v>
      </c>
      <c r="L81" s="371" t="s">
        <v>2279</v>
      </c>
      <c r="M81" s="223">
        <v>61339.200000000004</v>
      </c>
      <c r="N81" s="223">
        <v>30396.6</v>
      </c>
      <c r="O81" s="223">
        <v>88547.04</v>
      </c>
    </row>
    <row r="82" spans="1:15" ht="38.25" x14ac:dyDescent="0.2">
      <c r="A82" s="364" t="s">
        <v>326</v>
      </c>
      <c r="B82" s="224" t="s">
        <v>2218</v>
      </c>
      <c r="C82" s="369" t="s">
        <v>2365</v>
      </c>
      <c r="D82" s="375"/>
      <c r="E82" s="375"/>
      <c r="F82" s="375"/>
      <c r="G82" s="371" t="s">
        <v>2366</v>
      </c>
      <c r="H82" s="358" t="s">
        <v>2278</v>
      </c>
      <c r="I82" s="375"/>
      <c r="J82" s="360">
        <v>45030</v>
      </c>
      <c r="K82" s="373">
        <v>5325.1180019999993</v>
      </c>
      <c r="L82" s="371" t="s">
        <v>331</v>
      </c>
      <c r="M82" s="223">
        <v>54496.518378048</v>
      </c>
      <c r="N82" s="223">
        <v>28350.628235999997</v>
      </c>
      <c r="O82" s="223">
        <v>69460.964932960007</v>
      </c>
    </row>
    <row r="83" spans="1:15" ht="38.25" x14ac:dyDescent="0.2">
      <c r="A83" s="364" t="s">
        <v>326</v>
      </c>
      <c r="B83" s="224" t="s">
        <v>2218</v>
      </c>
      <c r="C83" s="369" t="s">
        <v>2367</v>
      </c>
      <c r="D83" s="375"/>
      <c r="E83" s="375"/>
      <c r="F83" s="375"/>
      <c r="G83" s="378" t="s">
        <v>2368</v>
      </c>
      <c r="H83" s="219" t="s">
        <v>2278</v>
      </c>
      <c r="I83" s="375"/>
      <c r="J83" s="360" t="s">
        <v>2296</v>
      </c>
      <c r="K83" s="373">
        <v>13665.287816067597</v>
      </c>
      <c r="L83" s="371" t="s">
        <v>331</v>
      </c>
      <c r="M83" s="223">
        <v>147407.77102776</v>
      </c>
      <c r="N83" s="223">
        <v>74062.641191759991</v>
      </c>
      <c r="O83" s="223">
        <v>172500.32601443422</v>
      </c>
    </row>
    <row r="84" spans="1:15" ht="24" x14ac:dyDescent="0.2">
      <c r="A84" s="364" t="s">
        <v>326</v>
      </c>
      <c r="B84" s="224" t="s">
        <v>2218</v>
      </c>
      <c r="C84" s="369" t="s">
        <v>2369</v>
      </c>
      <c r="D84" s="375"/>
      <c r="E84" s="375"/>
      <c r="F84" s="375"/>
      <c r="G84" s="371" t="s">
        <v>2292</v>
      </c>
      <c r="H84" s="225" t="s">
        <v>2276</v>
      </c>
      <c r="I84" s="375"/>
      <c r="J84" s="360">
        <v>46264</v>
      </c>
      <c r="K84" s="373">
        <v>27006.296864519696</v>
      </c>
      <c r="L84" s="371" t="s">
        <v>331</v>
      </c>
      <c r="M84" s="223">
        <v>382515.29468478245</v>
      </c>
      <c r="N84" s="223">
        <v>162037.78118711821</v>
      </c>
      <c r="O84" s="223">
        <v>357952.57681775407</v>
      </c>
    </row>
    <row r="85" spans="1:15" ht="25.5" x14ac:dyDescent="0.2">
      <c r="A85" s="364" t="s">
        <v>326</v>
      </c>
      <c r="B85" s="224" t="s">
        <v>2218</v>
      </c>
      <c r="C85" s="369" t="s">
        <v>2370</v>
      </c>
      <c r="D85" s="375"/>
      <c r="E85" s="375"/>
      <c r="F85" s="375"/>
      <c r="G85" s="371" t="s">
        <v>2371</v>
      </c>
      <c r="H85" s="219" t="s">
        <v>2276</v>
      </c>
      <c r="I85" s="375"/>
      <c r="J85" s="360">
        <v>45169</v>
      </c>
      <c r="K85" s="373">
        <v>48654.044999999998</v>
      </c>
      <c r="L85" s="371" t="s">
        <v>331</v>
      </c>
      <c r="M85" s="223">
        <v>555261.31200000003</v>
      </c>
      <c r="N85" s="223">
        <v>275198.34599999996</v>
      </c>
      <c r="O85" s="223">
        <v>614172.10800000001</v>
      </c>
    </row>
    <row r="86" spans="1:15" ht="25.5" x14ac:dyDescent="0.2">
      <c r="A86" s="364" t="s">
        <v>326</v>
      </c>
      <c r="B86" s="224" t="s">
        <v>2218</v>
      </c>
      <c r="C86" s="369" t="s">
        <v>2372</v>
      </c>
      <c r="D86" s="374"/>
      <c r="E86" s="375"/>
      <c r="F86" s="375"/>
      <c r="G86" s="371" t="s">
        <v>2373</v>
      </c>
      <c r="H86" s="219" t="s">
        <v>2278</v>
      </c>
      <c r="I86" s="375"/>
      <c r="J86" s="360">
        <v>45808</v>
      </c>
      <c r="K86" s="373">
        <v>6235.2</v>
      </c>
      <c r="L86" s="371" t="s">
        <v>331</v>
      </c>
      <c r="M86" s="223">
        <v>75494.400000000009</v>
      </c>
      <c r="N86" s="223">
        <v>37411.199999999997</v>
      </c>
      <c r="O86" s="223">
        <v>78708.479999999996</v>
      </c>
    </row>
    <row r="87" spans="1:15" ht="51" x14ac:dyDescent="0.2">
      <c r="A87" s="364" t="s">
        <v>326</v>
      </c>
      <c r="B87" s="224" t="s">
        <v>2218</v>
      </c>
      <c r="C87" s="369" t="s">
        <v>2374</v>
      </c>
      <c r="D87" s="375"/>
      <c r="E87" s="375"/>
      <c r="F87" s="375"/>
      <c r="G87" s="371" t="s">
        <v>2375</v>
      </c>
      <c r="H87" s="358" t="s">
        <v>2278</v>
      </c>
      <c r="I87" s="375"/>
      <c r="J87" s="360">
        <v>45116</v>
      </c>
      <c r="K87" s="373">
        <v>50345.575183259993</v>
      </c>
      <c r="L87" s="371" t="s">
        <v>331</v>
      </c>
      <c r="M87" s="223">
        <v>660208.22100912</v>
      </c>
      <c r="N87" s="223">
        <v>302073.45109955996</v>
      </c>
      <c r="O87" s="223">
        <v>635524.71410702402</v>
      </c>
    </row>
    <row r="88" spans="1:15" ht="24" x14ac:dyDescent="0.2">
      <c r="A88" s="364" t="s">
        <v>326</v>
      </c>
      <c r="B88" s="224" t="s">
        <v>2218</v>
      </c>
      <c r="C88" s="369" t="s">
        <v>2376</v>
      </c>
      <c r="D88" s="374"/>
      <c r="E88" s="375"/>
      <c r="F88" s="375"/>
      <c r="G88" s="371" t="s">
        <v>2377</v>
      </c>
      <c r="H88" s="358" t="s">
        <v>2276</v>
      </c>
      <c r="I88" s="375"/>
      <c r="J88" s="360">
        <v>45716</v>
      </c>
      <c r="K88" s="373">
        <v>30285.044828729999</v>
      </c>
      <c r="L88" s="371" t="s">
        <v>331</v>
      </c>
      <c r="M88" s="223">
        <v>395776.10874854407</v>
      </c>
      <c r="N88" s="223">
        <v>184049.87507467021</v>
      </c>
      <c r="O88" s="223">
        <v>382295.65133455198</v>
      </c>
    </row>
    <row r="89" spans="1:15" ht="24" x14ac:dyDescent="0.2">
      <c r="A89" s="364" t="s">
        <v>326</v>
      </c>
      <c r="B89" s="224" t="s">
        <v>2218</v>
      </c>
      <c r="C89" s="379" t="s">
        <v>2378</v>
      </c>
      <c r="D89" s="375"/>
      <c r="E89" s="375"/>
      <c r="F89" s="375"/>
      <c r="G89" s="371" t="s">
        <v>2379</v>
      </c>
      <c r="H89" s="358" t="s">
        <v>2278</v>
      </c>
      <c r="I89" s="375"/>
      <c r="J89" s="360" t="s">
        <v>2296</v>
      </c>
      <c r="K89" s="373">
        <v>39584.185710749996</v>
      </c>
      <c r="L89" s="371" t="s">
        <v>331</v>
      </c>
      <c r="M89" s="223">
        <v>602664.60789720004</v>
      </c>
      <c r="N89" s="223">
        <v>237505.11426449998</v>
      </c>
      <c r="O89" s="223">
        <v>524665.06989308994</v>
      </c>
    </row>
    <row r="90" spans="1:15" ht="25.5" x14ac:dyDescent="0.2">
      <c r="A90" s="364" t="s">
        <v>326</v>
      </c>
      <c r="B90" s="224" t="s">
        <v>2218</v>
      </c>
      <c r="C90" s="369" t="s">
        <v>2380</v>
      </c>
      <c r="D90" s="375"/>
      <c r="E90" s="375"/>
      <c r="F90" s="375"/>
      <c r="G90" s="371" t="s">
        <v>2381</v>
      </c>
      <c r="H90" s="358" t="s">
        <v>2276</v>
      </c>
      <c r="I90" s="375"/>
      <c r="J90" s="360">
        <v>46904</v>
      </c>
      <c r="K90" s="373">
        <v>30211.808208050701</v>
      </c>
      <c r="L90" s="371" t="s">
        <v>331</v>
      </c>
      <c r="M90" s="223">
        <v>381460.64812740003</v>
      </c>
      <c r="N90" s="223">
        <v>181270.84924830421</v>
      </c>
      <c r="O90" s="223">
        <v>400439.7193806548</v>
      </c>
    </row>
    <row r="91" spans="1:15" ht="24" x14ac:dyDescent="0.2">
      <c r="A91" s="364" t="s">
        <v>326</v>
      </c>
      <c r="B91" s="224" t="s">
        <v>2218</v>
      </c>
      <c r="C91" s="369" t="s">
        <v>2382</v>
      </c>
      <c r="D91" s="375"/>
      <c r="E91" s="375"/>
      <c r="F91" s="375"/>
      <c r="G91" s="371" t="s">
        <v>2383</v>
      </c>
      <c r="H91" s="358" t="s">
        <v>2276</v>
      </c>
      <c r="I91" s="375"/>
      <c r="J91" s="360">
        <v>46203</v>
      </c>
      <c r="K91" s="373">
        <v>12574.186852499999</v>
      </c>
      <c r="L91" s="371" t="s">
        <v>331</v>
      </c>
      <c r="M91" s="223">
        <v>178099.90068000005</v>
      </c>
      <c r="N91" s="223">
        <v>75445.121114999987</v>
      </c>
      <c r="O91" s="223">
        <v>166663.4416083</v>
      </c>
    </row>
    <row r="92" spans="1:15" ht="25.5" x14ac:dyDescent="0.2">
      <c r="A92" s="364" t="s">
        <v>326</v>
      </c>
      <c r="B92" s="224" t="s">
        <v>2218</v>
      </c>
      <c r="C92" s="369" t="s">
        <v>2384</v>
      </c>
      <c r="D92" s="374"/>
      <c r="E92" s="375"/>
      <c r="F92" s="375"/>
      <c r="G92" s="371" t="s">
        <v>2319</v>
      </c>
      <c r="H92" s="358" t="s">
        <v>2276</v>
      </c>
      <c r="I92" s="375"/>
      <c r="J92" s="360">
        <v>44864</v>
      </c>
      <c r="K92" s="373">
        <v>7351.0630829999991</v>
      </c>
      <c r="L92" s="371" t="s">
        <v>331</v>
      </c>
      <c r="M92" s="223">
        <v>105033.27476000001</v>
      </c>
      <c r="N92" s="223">
        <v>46427.766839999997</v>
      </c>
      <c r="O92" s="223">
        <v>97434.012017159985</v>
      </c>
    </row>
    <row r="93" spans="1:15" ht="25.5" x14ac:dyDescent="0.2">
      <c r="A93" s="364" t="s">
        <v>326</v>
      </c>
      <c r="B93" s="224" t="s">
        <v>2218</v>
      </c>
      <c r="C93" s="369" t="s">
        <v>2385</v>
      </c>
      <c r="D93" s="375"/>
      <c r="E93" s="375"/>
      <c r="F93" s="375"/>
      <c r="G93" s="371" t="s">
        <v>2386</v>
      </c>
      <c r="H93" s="358" t="s">
        <v>2276</v>
      </c>
      <c r="I93" s="375"/>
      <c r="J93" s="360">
        <v>44926</v>
      </c>
      <c r="K93" s="373">
        <v>27387.375827981399</v>
      </c>
      <c r="L93" s="371" t="s">
        <v>331</v>
      </c>
      <c r="M93" s="223">
        <v>337915.95990492404</v>
      </c>
      <c r="N93" s="223">
        <v>164167.17553792711</v>
      </c>
      <c r="O93" s="223">
        <v>363003.52528852725</v>
      </c>
    </row>
    <row r="94" spans="1:15" ht="51" x14ac:dyDescent="0.2">
      <c r="A94" s="364" t="s">
        <v>326</v>
      </c>
      <c r="B94" s="224" t="s">
        <v>2218</v>
      </c>
      <c r="C94" s="369" t="s">
        <v>2387</v>
      </c>
      <c r="D94" s="375"/>
      <c r="E94" s="375"/>
      <c r="F94" s="375"/>
      <c r="G94" s="378" t="s">
        <v>2388</v>
      </c>
      <c r="H94" s="358" t="s">
        <v>2276</v>
      </c>
      <c r="I94" s="375"/>
      <c r="J94" s="360">
        <v>47391</v>
      </c>
      <c r="K94" s="373">
        <v>91779.68888999999</v>
      </c>
      <c r="L94" s="371" t="s">
        <v>331</v>
      </c>
      <c r="M94" s="223">
        <v>1101090.5424000002</v>
      </c>
      <c r="N94" s="223">
        <v>550519.87616999994</v>
      </c>
      <c r="O94" s="223">
        <v>1187522.0628480001</v>
      </c>
    </row>
    <row r="95" spans="1:15" ht="24" x14ac:dyDescent="0.2">
      <c r="A95" s="364" t="s">
        <v>326</v>
      </c>
      <c r="B95" s="224" t="s">
        <v>2218</v>
      </c>
      <c r="C95" s="369" t="s">
        <v>2389</v>
      </c>
      <c r="D95" s="375"/>
      <c r="E95" s="375"/>
      <c r="F95" s="375"/>
      <c r="G95" s="371"/>
      <c r="H95" s="358" t="s">
        <v>2276</v>
      </c>
      <c r="I95" s="375"/>
      <c r="J95" s="360" t="s">
        <v>2296</v>
      </c>
      <c r="K95" s="373">
        <v>849.45293963999995</v>
      </c>
      <c r="L95" s="371" t="s">
        <v>331</v>
      </c>
      <c r="M95" s="223">
        <v>12069.077950480001</v>
      </c>
      <c r="N95" s="223">
        <v>5168.1669505199998</v>
      </c>
      <c r="O95" s="223">
        <v>10722.855675936</v>
      </c>
    </row>
    <row r="96" spans="1:15" ht="25.5" x14ac:dyDescent="0.2">
      <c r="A96" s="364" t="s">
        <v>326</v>
      </c>
      <c r="B96" s="224" t="s">
        <v>2218</v>
      </c>
      <c r="C96" s="369" t="s">
        <v>2390</v>
      </c>
      <c r="D96" s="375"/>
      <c r="E96" s="375"/>
      <c r="F96" s="375"/>
      <c r="G96" s="371"/>
      <c r="H96" s="358" t="s">
        <v>2276</v>
      </c>
      <c r="I96" s="375"/>
      <c r="J96" s="360" t="s">
        <v>2296</v>
      </c>
      <c r="K96" s="373">
        <v>21752.346304799998</v>
      </c>
      <c r="L96" s="371" t="s">
        <v>331</v>
      </c>
      <c r="M96" s="223">
        <v>281640.3711936</v>
      </c>
      <c r="N96" s="223">
        <v>130514.0778288</v>
      </c>
      <c r="O96" s="223">
        <v>274585.27618752001</v>
      </c>
    </row>
    <row r="97" spans="1:15" ht="24" x14ac:dyDescent="0.2">
      <c r="A97" s="364" t="s">
        <v>326</v>
      </c>
      <c r="B97" s="224" t="s">
        <v>2218</v>
      </c>
      <c r="C97" s="369"/>
      <c r="D97" s="375"/>
      <c r="E97" s="375"/>
      <c r="F97" s="375"/>
      <c r="G97" s="371" t="s">
        <v>2391</v>
      </c>
      <c r="H97" s="358" t="s">
        <v>2278</v>
      </c>
      <c r="I97" s="375"/>
      <c r="J97" s="360">
        <v>44849</v>
      </c>
      <c r="K97" s="373">
        <v>696.41650259999994</v>
      </c>
      <c r="L97" s="371" t="s">
        <v>331</v>
      </c>
      <c r="M97" s="223">
        <v>22924.653882400005</v>
      </c>
      <c r="N97" s="223">
        <v>6198.1068731400001</v>
      </c>
      <c r="O97" s="223">
        <v>9230.5906121520002</v>
      </c>
    </row>
    <row r="98" spans="1:15" ht="24" x14ac:dyDescent="0.2">
      <c r="A98" s="364" t="s">
        <v>326</v>
      </c>
      <c r="B98" s="224" t="s">
        <v>2218</v>
      </c>
      <c r="C98" s="369"/>
      <c r="D98" s="375"/>
      <c r="E98" s="375"/>
      <c r="F98" s="375"/>
      <c r="G98" s="371" t="s">
        <v>2392</v>
      </c>
      <c r="H98" s="358" t="s">
        <v>2276</v>
      </c>
      <c r="I98" s="375"/>
      <c r="J98" s="360">
        <v>12144</v>
      </c>
      <c r="K98" s="373">
        <v>70704.829800000007</v>
      </c>
      <c r="L98" s="371" t="s">
        <v>331</v>
      </c>
      <c r="M98" s="223">
        <v>887075.08528000012</v>
      </c>
      <c r="N98" s="223">
        <v>421499.51999999996</v>
      </c>
      <c r="O98" s="223">
        <v>892524.64752</v>
      </c>
    </row>
    <row r="99" spans="1:15" ht="24" x14ac:dyDescent="0.2">
      <c r="A99" s="364" t="s">
        <v>326</v>
      </c>
      <c r="B99" s="224" t="s">
        <v>2218</v>
      </c>
      <c r="C99" s="369"/>
      <c r="D99" s="375"/>
      <c r="E99" s="375"/>
      <c r="F99" s="375"/>
      <c r="G99" s="371" t="s">
        <v>2393</v>
      </c>
      <c r="H99" s="358" t="s">
        <v>2276</v>
      </c>
      <c r="I99" s="375"/>
      <c r="J99" s="360">
        <v>45169</v>
      </c>
      <c r="K99" s="373">
        <v>25330.5</v>
      </c>
      <c r="L99" s="371" t="s">
        <v>331</v>
      </c>
      <c r="M99" s="223">
        <v>127790.00000000001</v>
      </c>
      <c r="N99" s="223">
        <v>154516.04999999999</v>
      </c>
      <c r="O99" s="223">
        <v>319753.2</v>
      </c>
    </row>
    <row r="100" spans="1:15" ht="51" x14ac:dyDescent="0.2">
      <c r="A100" s="364" t="s">
        <v>326</v>
      </c>
      <c r="B100" s="224" t="s">
        <v>2218</v>
      </c>
      <c r="C100" s="369" t="s">
        <v>2394</v>
      </c>
      <c r="D100" s="375"/>
      <c r="E100" s="375"/>
      <c r="F100" s="375"/>
      <c r="G100" s="371" t="s">
        <v>2292</v>
      </c>
      <c r="H100" s="358" t="s">
        <v>2276</v>
      </c>
      <c r="I100" s="375"/>
      <c r="J100" s="360">
        <v>46112</v>
      </c>
      <c r="K100" s="373">
        <v>21113.8394564097</v>
      </c>
      <c r="L100" s="371" t="s">
        <v>331</v>
      </c>
      <c r="M100" s="223">
        <v>288693.31733930606</v>
      </c>
      <c r="N100" s="223">
        <v>122293.75566140459</v>
      </c>
      <c r="O100" s="223">
        <v>279851.52402715688</v>
      </c>
    </row>
    <row r="101" spans="1:15" ht="24" x14ac:dyDescent="0.2">
      <c r="A101" s="364" t="s">
        <v>326</v>
      </c>
      <c r="B101" s="224" t="s">
        <v>2218</v>
      </c>
      <c r="C101" s="369" t="s">
        <v>2395</v>
      </c>
      <c r="D101" s="375"/>
      <c r="E101" s="375"/>
      <c r="F101" s="375"/>
      <c r="G101" s="371" t="s">
        <v>2396</v>
      </c>
      <c r="H101" s="358" t="s">
        <v>2276</v>
      </c>
      <c r="I101" s="375"/>
      <c r="J101" s="360">
        <v>44957</v>
      </c>
      <c r="K101" s="373">
        <v>23213.883419999998</v>
      </c>
      <c r="L101" s="371" t="s">
        <v>331</v>
      </c>
      <c r="M101" s="223">
        <v>328799.81664000003</v>
      </c>
      <c r="N101" s="223">
        <v>139283.30051999999</v>
      </c>
      <c r="O101" s="223">
        <v>307686.35373839998</v>
      </c>
    </row>
    <row r="102" spans="1:15" ht="25.5" x14ac:dyDescent="0.2">
      <c r="A102" s="364" t="s">
        <v>326</v>
      </c>
      <c r="B102" s="224" t="s">
        <v>2218</v>
      </c>
      <c r="C102" s="369" t="s">
        <v>2397</v>
      </c>
      <c r="D102" s="374"/>
      <c r="E102" s="375"/>
      <c r="F102" s="375"/>
      <c r="G102" s="371" t="s">
        <v>2336</v>
      </c>
      <c r="H102" s="358" t="s">
        <v>2278</v>
      </c>
      <c r="I102" s="375"/>
      <c r="J102" s="360">
        <v>45291</v>
      </c>
      <c r="K102" s="373">
        <v>22212.899999999998</v>
      </c>
      <c r="L102" s="371" t="s">
        <v>331</v>
      </c>
      <c r="M102" s="223">
        <v>268948.80000000005</v>
      </c>
      <c r="N102" s="223">
        <v>133277.4</v>
      </c>
      <c r="O102" s="223">
        <v>294418.908</v>
      </c>
    </row>
    <row r="103" spans="1:15" ht="24" x14ac:dyDescent="0.2">
      <c r="A103" s="364" t="s">
        <v>326</v>
      </c>
      <c r="B103" s="224" t="s">
        <v>2218</v>
      </c>
      <c r="C103" s="369" t="s">
        <v>2398</v>
      </c>
      <c r="D103" s="374"/>
      <c r="E103" s="375"/>
      <c r="F103" s="375"/>
      <c r="G103" s="371" t="s">
        <v>2399</v>
      </c>
      <c r="H103" s="358" t="s">
        <v>2278</v>
      </c>
      <c r="I103" s="375"/>
      <c r="J103" s="360"/>
      <c r="K103" s="373">
        <v>30951.844559999998</v>
      </c>
      <c r="L103" s="371" t="s">
        <v>2286</v>
      </c>
      <c r="M103" s="223">
        <v>0</v>
      </c>
      <c r="N103" s="223">
        <v>0</v>
      </c>
      <c r="O103" s="223">
        <v>410248.47165119997</v>
      </c>
    </row>
    <row r="104" spans="1:15" ht="24" x14ac:dyDescent="0.2">
      <c r="A104" s="364" t="s">
        <v>326</v>
      </c>
      <c r="B104" s="224" t="s">
        <v>2218</v>
      </c>
      <c r="C104" s="369" t="s">
        <v>2400</v>
      </c>
      <c r="D104" s="374"/>
      <c r="E104" s="375"/>
      <c r="F104" s="375"/>
      <c r="G104" s="371" t="s">
        <v>2401</v>
      </c>
      <c r="H104" s="358" t="s">
        <v>2295</v>
      </c>
      <c r="I104" s="375"/>
      <c r="J104" s="360">
        <v>45107</v>
      </c>
      <c r="K104" s="373">
        <v>16802.982615509998</v>
      </c>
      <c r="L104" s="371" t="s">
        <v>2286</v>
      </c>
      <c r="M104" s="223">
        <v>237996.26727792004</v>
      </c>
      <c r="N104" s="223">
        <v>100817.89569306</v>
      </c>
      <c r="O104" s="223">
        <v>222713.63904764521</v>
      </c>
    </row>
    <row r="105" spans="1:15" ht="24" x14ac:dyDescent="0.2">
      <c r="A105" s="364" t="s">
        <v>326</v>
      </c>
      <c r="B105" s="224" t="s">
        <v>2218</v>
      </c>
      <c r="C105" s="369" t="s">
        <v>2402</v>
      </c>
      <c r="D105" s="374"/>
      <c r="E105" s="375"/>
      <c r="F105" s="375"/>
      <c r="G105" s="371" t="s">
        <v>2403</v>
      </c>
      <c r="H105" s="358" t="s">
        <v>2278</v>
      </c>
      <c r="I105" s="375"/>
      <c r="J105" s="360">
        <v>45382</v>
      </c>
      <c r="K105" s="373">
        <v>9742.5</v>
      </c>
      <c r="L105" s="371" t="s">
        <v>331</v>
      </c>
      <c r="M105" s="223">
        <v>117960.00000000001</v>
      </c>
      <c r="N105" s="223">
        <v>58455</v>
      </c>
      <c r="O105" s="223">
        <v>129131.1</v>
      </c>
    </row>
    <row r="106" spans="1:15" ht="63.75" x14ac:dyDescent="0.2">
      <c r="A106" s="364" t="s">
        <v>326</v>
      </c>
      <c r="B106" s="224" t="s">
        <v>2218</v>
      </c>
      <c r="C106" s="369" t="s">
        <v>2404</v>
      </c>
      <c r="D106" s="374"/>
      <c r="E106" s="375"/>
      <c r="F106" s="375"/>
      <c r="G106" s="385" t="s">
        <v>2405</v>
      </c>
      <c r="H106" s="358" t="s">
        <v>2278</v>
      </c>
      <c r="I106" s="375"/>
      <c r="J106" s="360">
        <v>45322</v>
      </c>
      <c r="K106" s="373">
        <v>22231.162355219996</v>
      </c>
      <c r="L106" s="371" t="s">
        <v>331</v>
      </c>
      <c r="M106" s="223">
        <v>314880.62440224004</v>
      </c>
      <c r="N106" s="223">
        <v>133386.97413131999</v>
      </c>
      <c r="O106" s="223">
        <v>294660.96476347442</v>
      </c>
    </row>
    <row r="107" spans="1:15" ht="38.25" x14ac:dyDescent="0.2">
      <c r="A107" s="364" t="s">
        <v>326</v>
      </c>
      <c r="B107" s="224" t="s">
        <v>2218</v>
      </c>
      <c r="C107" s="369" t="s">
        <v>2406</v>
      </c>
      <c r="D107" s="374"/>
      <c r="E107" s="375"/>
      <c r="F107" s="375"/>
      <c r="G107" s="371" t="s">
        <v>2407</v>
      </c>
      <c r="H107" s="358" t="s">
        <v>2278</v>
      </c>
      <c r="I107" s="375"/>
      <c r="J107" s="360">
        <v>11382</v>
      </c>
      <c r="K107" s="373">
        <v>13037.367560605198</v>
      </c>
      <c r="L107" s="371" t="s">
        <v>2286</v>
      </c>
      <c r="M107" s="223">
        <v>172412.4470499072</v>
      </c>
      <c r="N107" s="223">
        <v>78224.205363631205</v>
      </c>
      <c r="O107" s="223">
        <v>172802.61802100483</v>
      </c>
    </row>
    <row r="108" spans="1:15" ht="24" x14ac:dyDescent="0.2">
      <c r="A108" s="364" t="s">
        <v>326</v>
      </c>
      <c r="B108" s="224" t="s">
        <v>2218</v>
      </c>
      <c r="C108" s="369" t="s">
        <v>2408</v>
      </c>
      <c r="D108" s="374"/>
      <c r="E108" s="375"/>
      <c r="F108" s="375"/>
      <c r="G108" s="371" t="s">
        <v>2409</v>
      </c>
      <c r="H108" s="358" t="s">
        <v>2295</v>
      </c>
      <c r="I108" s="375"/>
      <c r="J108" s="360">
        <v>46022</v>
      </c>
      <c r="K108" s="373">
        <v>21762.182722499998</v>
      </c>
      <c r="L108" s="371" t="s">
        <v>2286</v>
      </c>
      <c r="M108" s="223">
        <v>287793.61775999999</v>
      </c>
      <c r="N108" s="223">
        <v>130573.09633499999</v>
      </c>
      <c r="O108" s="223">
        <v>288444.9159207</v>
      </c>
    </row>
    <row r="109" spans="1:15" ht="25.5" x14ac:dyDescent="0.2">
      <c r="A109" s="364" t="s">
        <v>326</v>
      </c>
      <c r="B109" s="224" t="s">
        <v>2218</v>
      </c>
      <c r="C109" s="369" t="s">
        <v>2410</v>
      </c>
      <c r="D109" s="374"/>
      <c r="E109" s="375"/>
      <c r="F109" s="375"/>
      <c r="G109" s="371" t="s">
        <v>2411</v>
      </c>
      <c r="H109" s="358" t="s">
        <v>2276</v>
      </c>
      <c r="I109" s="375"/>
      <c r="J109" s="360">
        <v>44651</v>
      </c>
      <c r="K109" s="373">
        <v>19085.323679999998</v>
      </c>
      <c r="L109" s="371" t="s">
        <v>2279</v>
      </c>
      <c r="M109" s="223">
        <v>193020.30719999998</v>
      </c>
      <c r="N109" s="223">
        <v>95426.618399999992</v>
      </c>
      <c r="O109" s="223">
        <v>252964.72575360001</v>
      </c>
    </row>
    <row r="110" spans="1:15" ht="25.5" x14ac:dyDescent="0.2">
      <c r="A110" s="364" t="s">
        <v>326</v>
      </c>
      <c r="B110" s="224" t="s">
        <v>2218</v>
      </c>
      <c r="C110" s="369" t="s">
        <v>2412</v>
      </c>
      <c r="D110" s="374"/>
      <c r="E110" s="375"/>
      <c r="F110" s="375"/>
      <c r="G110" s="371" t="s">
        <v>2295</v>
      </c>
      <c r="H110" s="219" t="s">
        <v>2276</v>
      </c>
      <c r="I110" s="375"/>
      <c r="J110" s="360">
        <v>44561</v>
      </c>
      <c r="K110" s="373">
        <v>23856.654599999998</v>
      </c>
      <c r="L110" s="371" t="s">
        <v>2279</v>
      </c>
      <c r="M110" s="223">
        <v>289530.4608</v>
      </c>
      <c r="N110" s="223">
        <v>143139.92759999997</v>
      </c>
      <c r="O110" s="223">
        <v>316205.90719200001</v>
      </c>
    </row>
    <row r="111" spans="1:15" ht="24" x14ac:dyDescent="0.2">
      <c r="A111" s="364" t="s">
        <v>326</v>
      </c>
      <c r="B111" s="224" t="s">
        <v>2218</v>
      </c>
      <c r="C111" s="369" t="s">
        <v>2413</v>
      </c>
      <c r="D111" s="374"/>
      <c r="E111" s="375"/>
      <c r="F111" s="375"/>
      <c r="G111" s="371" t="s">
        <v>2414</v>
      </c>
      <c r="H111" s="225" t="s">
        <v>2278</v>
      </c>
      <c r="I111" s="375"/>
      <c r="J111" s="360">
        <v>45444</v>
      </c>
      <c r="K111" s="373">
        <v>11691</v>
      </c>
      <c r="L111" s="371" t="s">
        <v>331</v>
      </c>
      <c r="M111" s="223">
        <v>151279.76800000001</v>
      </c>
      <c r="N111" s="223">
        <v>70146</v>
      </c>
      <c r="O111" s="223">
        <v>154957.32</v>
      </c>
    </row>
    <row r="112" spans="1:15" ht="24" x14ac:dyDescent="0.2">
      <c r="A112" s="364" t="s">
        <v>326</v>
      </c>
      <c r="B112" s="224" t="s">
        <v>2218</v>
      </c>
      <c r="C112" s="369" t="s">
        <v>2415</v>
      </c>
      <c r="D112" s="374"/>
      <c r="E112" s="375"/>
      <c r="F112" s="375"/>
      <c r="G112" s="371" t="s">
        <v>2416</v>
      </c>
      <c r="H112" s="219" t="s">
        <v>2278</v>
      </c>
      <c r="I112" s="375"/>
      <c r="J112" s="360">
        <v>44439</v>
      </c>
      <c r="K112" s="373">
        <v>19485</v>
      </c>
      <c r="L112" s="371" t="s">
        <v>331</v>
      </c>
      <c r="M112" s="223">
        <v>160303.70800000001</v>
      </c>
      <c r="N112" s="223">
        <v>0</v>
      </c>
      <c r="O112" s="223">
        <v>258262.2</v>
      </c>
    </row>
    <row r="113" spans="1:15" ht="24" x14ac:dyDescent="0.2">
      <c r="A113" s="364" t="s">
        <v>326</v>
      </c>
      <c r="B113" s="224" t="s">
        <v>2218</v>
      </c>
      <c r="C113" s="369" t="s">
        <v>2417</v>
      </c>
      <c r="D113" s="375"/>
      <c r="E113" s="375"/>
      <c r="F113" s="375"/>
      <c r="G113" s="371" t="s">
        <v>2418</v>
      </c>
      <c r="H113" s="219" t="s">
        <v>2295</v>
      </c>
      <c r="I113" s="375"/>
      <c r="J113" s="360">
        <v>46507</v>
      </c>
      <c r="K113" s="373">
        <v>20037.450372029998</v>
      </c>
      <c r="L113" s="371" t="s">
        <v>331</v>
      </c>
      <c r="M113" s="223">
        <v>280771.20542385359</v>
      </c>
      <c r="N113" s="223">
        <v>120226.0950651852</v>
      </c>
      <c r="O113" s="223">
        <v>265584.60433519562</v>
      </c>
    </row>
    <row r="114" spans="1:15" ht="24" x14ac:dyDescent="0.2">
      <c r="A114" s="364" t="s">
        <v>326</v>
      </c>
      <c r="B114" s="224" t="s">
        <v>2218</v>
      </c>
      <c r="C114" s="369"/>
      <c r="D114" s="375"/>
      <c r="E114" s="375"/>
      <c r="F114" s="375"/>
      <c r="G114" s="371" t="s">
        <v>2419</v>
      </c>
      <c r="H114" s="358" t="s">
        <v>2276</v>
      </c>
      <c r="I114" s="375"/>
      <c r="J114" s="360" t="s">
        <v>2296</v>
      </c>
      <c r="K114" s="373">
        <v>1516.6403834399998</v>
      </c>
      <c r="L114" s="371" t="s">
        <v>331</v>
      </c>
      <c r="M114" s="223">
        <v>0</v>
      </c>
      <c r="N114" s="223">
        <v>0</v>
      </c>
      <c r="O114" s="223">
        <v>20102.175110908796</v>
      </c>
    </row>
    <row r="115" spans="1:15" ht="24" x14ac:dyDescent="0.2">
      <c r="A115" s="364" t="s">
        <v>326</v>
      </c>
      <c r="B115" s="224" t="s">
        <v>2218</v>
      </c>
      <c r="C115" s="369" t="s">
        <v>2420</v>
      </c>
      <c r="D115" s="375"/>
      <c r="E115" s="375"/>
      <c r="F115" s="375"/>
      <c r="G115" s="371" t="s">
        <v>2265</v>
      </c>
      <c r="H115" s="358" t="s">
        <v>2278</v>
      </c>
      <c r="I115" s="375"/>
      <c r="J115" s="360">
        <v>44651</v>
      </c>
      <c r="K115" s="373">
        <v>26115.618847499998</v>
      </c>
      <c r="L115" s="371" t="s">
        <v>331</v>
      </c>
      <c r="M115" s="223">
        <v>349349.80518000008</v>
      </c>
      <c r="N115" s="223">
        <v>134864.92470906</v>
      </c>
      <c r="O115" s="223">
        <v>346147.1479557</v>
      </c>
    </row>
    <row r="116" spans="1:15" ht="24" x14ac:dyDescent="0.2">
      <c r="A116" s="364" t="s">
        <v>326</v>
      </c>
      <c r="B116" s="224" t="s">
        <v>2218</v>
      </c>
      <c r="C116" s="369" t="s">
        <v>2421</v>
      </c>
      <c r="D116" s="375"/>
      <c r="E116" s="375"/>
      <c r="F116" s="375"/>
      <c r="G116" s="371" t="s">
        <v>2422</v>
      </c>
      <c r="H116" s="358" t="s">
        <v>2278</v>
      </c>
      <c r="I116" s="375"/>
      <c r="J116" s="360">
        <v>44561</v>
      </c>
      <c r="K116" s="373">
        <v>17859.534020999999</v>
      </c>
      <c r="L116" s="371" t="s">
        <v>331</v>
      </c>
      <c r="M116" s="223">
        <v>216569.51131199999</v>
      </c>
      <c r="N116" s="223">
        <v>107320.87812599998</v>
      </c>
      <c r="O116" s="223">
        <v>236717.60570891996</v>
      </c>
    </row>
    <row r="117" spans="1:15" ht="24" x14ac:dyDescent="0.2">
      <c r="A117" s="364" t="s">
        <v>326</v>
      </c>
      <c r="B117" s="224" t="s">
        <v>2218</v>
      </c>
      <c r="C117" s="369" t="s">
        <v>2423</v>
      </c>
      <c r="D117" s="375"/>
      <c r="E117" s="375"/>
      <c r="F117" s="375"/>
      <c r="G117" s="371" t="s">
        <v>2424</v>
      </c>
      <c r="H117" s="358" t="s">
        <v>2278</v>
      </c>
      <c r="I117" s="375"/>
      <c r="J117" s="360">
        <v>45412</v>
      </c>
      <c r="K117" s="373">
        <v>23382</v>
      </c>
      <c r="L117" s="371" t="s">
        <v>2286</v>
      </c>
      <c r="M117" s="223">
        <v>306696.00000000006</v>
      </c>
      <c r="N117" s="223">
        <v>140292</v>
      </c>
      <c r="O117" s="223">
        <v>309914.64</v>
      </c>
    </row>
    <row r="118" spans="1:15" ht="25.5" x14ac:dyDescent="0.2">
      <c r="A118" s="364" t="s">
        <v>326</v>
      </c>
      <c r="B118" s="224" t="s">
        <v>2218</v>
      </c>
      <c r="C118" s="369" t="s">
        <v>2425</v>
      </c>
      <c r="D118" s="375"/>
      <c r="E118" s="375"/>
      <c r="F118" s="375"/>
      <c r="G118" s="371" t="s">
        <v>2426</v>
      </c>
      <c r="H118" s="358" t="s">
        <v>2276</v>
      </c>
      <c r="I118" s="375"/>
      <c r="J118" s="360">
        <v>45291</v>
      </c>
      <c r="K118" s="373">
        <v>13251.039557759999</v>
      </c>
      <c r="L118" s="371" t="s">
        <v>331</v>
      </c>
      <c r="M118" s="223">
        <v>172900.44823992002</v>
      </c>
      <c r="N118" s="223">
        <v>79506.064007999987</v>
      </c>
      <c r="O118" s="223">
        <v>175634.72560811523</v>
      </c>
    </row>
    <row r="119" spans="1:15" ht="25.5" x14ac:dyDescent="0.2">
      <c r="A119" s="364" t="s">
        <v>326</v>
      </c>
      <c r="B119" s="224" t="s">
        <v>2218</v>
      </c>
      <c r="C119" s="369" t="s">
        <v>2427</v>
      </c>
      <c r="D119" s="375"/>
      <c r="E119" s="375"/>
      <c r="F119" s="375"/>
      <c r="G119" s="371" t="s">
        <v>2428</v>
      </c>
      <c r="H119" s="358" t="s">
        <v>2276</v>
      </c>
      <c r="I119" s="375"/>
      <c r="J119" s="360">
        <v>44561</v>
      </c>
      <c r="K119" s="373">
        <v>23400.705599999998</v>
      </c>
      <c r="L119" s="371" t="s">
        <v>331</v>
      </c>
      <c r="M119" s="223">
        <v>280331.35019999999</v>
      </c>
      <c r="N119" s="223">
        <v>140404.23359999998</v>
      </c>
      <c r="O119" s="223">
        <v>310162.571712</v>
      </c>
    </row>
    <row r="120" spans="1:15" ht="24" x14ac:dyDescent="0.2">
      <c r="A120" s="364" t="s">
        <v>326</v>
      </c>
      <c r="B120" s="224" t="s">
        <v>2218</v>
      </c>
      <c r="C120" s="369" t="s">
        <v>2429</v>
      </c>
      <c r="D120" s="375"/>
      <c r="E120" s="375"/>
      <c r="F120" s="375"/>
      <c r="G120" s="371" t="s">
        <v>2319</v>
      </c>
      <c r="H120" s="358" t="s">
        <v>2278</v>
      </c>
      <c r="I120" s="375"/>
      <c r="J120" s="360">
        <v>45413</v>
      </c>
      <c r="K120" s="373">
        <v>20763.580645407597</v>
      </c>
      <c r="L120" s="371" t="s">
        <v>331</v>
      </c>
      <c r="M120" s="223">
        <v>294093.89999425923</v>
      </c>
      <c r="N120" s="223">
        <v>126230.13387293399</v>
      </c>
      <c r="O120" s="223">
        <v>275209.04161998339</v>
      </c>
    </row>
    <row r="121" spans="1:15" ht="24" x14ac:dyDescent="0.2">
      <c r="A121" s="364" t="s">
        <v>326</v>
      </c>
      <c r="B121" s="224" t="s">
        <v>2218</v>
      </c>
      <c r="C121" s="369" t="s">
        <v>2430</v>
      </c>
      <c r="D121" s="375"/>
      <c r="E121" s="375"/>
      <c r="F121" s="375"/>
      <c r="G121" s="371" t="s">
        <v>2431</v>
      </c>
      <c r="H121" s="358" t="s">
        <v>2276</v>
      </c>
      <c r="I121" s="375"/>
      <c r="J121" s="360" t="s">
        <v>2432</v>
      </c>
      <c r="K121" s="373">
        <v>866.65164767999988</v>
      </c>
      <c r="L121" s="371" t="s">
        <v>331</v>
      </c>
      <c r="M121" s="223">
        <v>12275.193154560002</v>
      </c>
      <c r="N121" s="223">
        <v>5199.9098860799995</v>
      </c>
      <c r="O121" s="223">
        <v>11486.957206233599</v>
      </c>
    </row>
    <row r="122" spans="1:15" ht="24" x14ac:dyDescent="0.2">
      <c r="A122" s="364" t="s">
        <v>326</v>
      </c>
      <c r="B122" s="224" t="s">
        <v>2218</v>
      </c>
      <c r="C122" s="379" t="s">
        <v>2433</v>
      </c>
      <c r="D122" s="375"/>
      <c r="E122" s="375"/>
      <c r="F122" s="375"/>
      <c r="G122" s="371" t="s">
        <v>2434</v>
      </c>
      <c r="H122" s="358" t="s">
        <v>2278</v>
      </c>
      <c r="I122" s="375"/>
      <c r="J122" s="360">
        <v>44926</v>
      </c>
      <c r="K122" s="373">
        <v>64038.426749999999</v>
      </c>
      <c r="L122" s="371" t="s">
        <v>331</v>
      </c>
      <c r="M122" s="223">
        <v>756866.78732000012</v>
      </c>
      <c r="N122" s="223">
        <v>391798.96317</v>
      </c>
      <c r="O122" s="223">
        <v>848791.63340999989</v>
      </c>
    </row>
    <row r="123" spans="1:15" ht="38.25" x14ac:dyDescent="0.2">
      <c r="A123" s="364" t="s">
        <v>326</v>
      </c>
      <c r="B123" s="224" t="s">
        <v>2218</v>
      </c>
      <c r="C123" s="369" t="s">
        <v>2435</v>
      </c>
      <c r="D123" s="375"/>
      <c r="E123" s="375"/>
      <c r="F123" s="375"/>
      <c r="G123" s="371" t="s">
        <v>2436</v>
      </c>
      <c r="H123" s="358" t="s">
        <v>2295</v>
      </c>
      <c r="I123" s="375"/>
      <c r="J123" s="360">
        <v>45780</v>
      </c>
      <c r="K123" s="373">
        <v>50661</v>
      </c>
      <c r="L123" s="371" t="s">
        <v>331</v>
      </c>
      <c r="M123" s="223">
        <v>484666.49856000004</v>
      </c>
      <c r="N123" s="223">
        <v>323527.14737999998</v>
      </c>
      <c r="O123" s="223">
        <v>671481.72</v>
      </c>
    </row>
    <row r="124" spans="1:15" ht="24" x14ac:dyDescent="0.2">
      <c r="A124" s="364" t="s">
        <v>326</v>
      </c>
      <c r="B124" s="224" t="s">
        <v>2218</v>
      </c>
      <c r="C124" s="379"/>
      <c r="D124" s="386"/>
      <c r="E124" s="386"/>
      <c r="F124" s="386"/>
      <c r="G124" s="371" t="s">
        <v>2437</v>
      </c>
      <c r="H124" s="358" t="s">
        <v>2276</v>
      </c>
      <c r="I124" s="386"/>
      <c r="J124" s="360">
        <v>45688</v>
      </c>
      <c r="K124" s="373">
        <v>15920.320571999999</v>
      </c>
      <c r="L124" s="371" t="s">
        <v>2279</v>
      </c>
      <c r="M124" s="223">
        <v>212398.9479267</v>
      </c>
      <c r="N124" s="223">
        <v>95521.923431999996</v>
      </c>
      <c r="O124" s="223">
        <v>211014.47347343998</v>
      </c>
    </row>
    <row r="125" spans="1:15" ht="24" x14ac:dyDescent="0.2">
      <c r="A125" s="364" t="s">
        <v>326</v>
      </c>
      <c r="B125" s="224" t="s">
        <v>2218</v>
      </c>
      <c r="C125" s="369"/>
      <c r="D125" s="375"/>
      <c r="E125" s="375"/>
      <c r="F125" s="375"/>
      <c r="G125" s="371" t="s">
        <v>2438</v>
      </c>
      <c r="H125" s="358" t="s">
        <v>2276</v>
      </c>
      <c r="I125" s="375"/>
      <c r="J125" s="360">
        <v>44786</v>
      </c>
      <c r="K125" s="373">
        <v>19516.175999999999</v>
      </c>
      <c r="L125" s="371" t="s">
        <v>2279</v>
      </c>
      <c r="M125" s="223">
        <v>269615.27400000003</v>
      </c>
      <c r="N125" s="223">
        <v>117097.056</v>
      </c>
      <c r="O125" s="223">
        <v>258675.41952</v>
      </c>
    </row>
    <row r="126" spans="1:15" ht="38.25" x14ac:dyDescent="0.2">
      <c r="A126" s="364" t="s">
        <v>326</v>
      </c>
      <c r="B126" s="224" t="s">
        <v>2218</v>
      </c>
      <c r="C126" s="369" t="s">
        <v>2439</v>
      </c>
      <c r="D126" s="375"/>
      <c r="E126" s="375"/>
      <c r="F126" s="375"/>
      <c r="G126" s="371" t="s">
        <v>2440</v>
      </c>
      <c r="H126" s="358" t="s">
        <v>2278</v>
      </c>
      <c r="I126" s="375"/>
      <c r="J126" s="360">
        <v>46387</v>
      </c>
      <c r="K126" s="373">
        <v>21620.227790762998</v>
      </c>
      <c r="L126" s="371" t="s">
        <v>2441</v>
      </c>
      <c r="M126" s="223">
        <v>209418.31999999998</v>
      </c>
      <c r="N126" s="223">
        <v>261884.23528985999</v>
      </c>
      <c r="O126" s="223">
        <v>286563.38908319123</v>
      </c>
    </row>
    <row r="127" spans="1:15" ht="38.25" x14ac:dyDescent="0.2">
      <c r="A127" s="364" t="s">
        <v>326</v>
      </c>
      <c r="B127" s="224" t="s">
        <v>2218</v>
      </c>
      <c r="C127" s="369" t="s">
        <v>2439</v>
      </c>
      <c r="D127" s="375"/>
      <c r="E127" s="375"/>
      <c r="F127" s="375"/>
      <c r="G127" s="371" t="s">
        <v>2442</v>
      </c>
      <c r="H127" s="358" t="s">
        <v>2278</v>
      </c>
      <c r="I127" s="375"/>
      <c r="J127" s="360">
        <v>44957</v>
      </c>
      <c r="K127" s="373">
        <v>21879.670565762997</v>
      </c>
      <c r="L127" s="371" t="s">
        <v>2441</v>
      </c>
      <c r="M127" s="223">
        <v>219889.236</v>
      </c>
      <c r="N127" s="223">
        <v>0</v>
      </c>
      <c r="O127" s="223">
        <v>290002.15027619118</v>
      </c>
    </row>
    <row r="128" spans="1:15" ht="25.5" x14ac:dyDescent="0.2">
      <c r="A128" s="364" t="s">
        <v>326</v>
      </c>
      <c r="B128" s="224" t="s">
        <v>2218</v>
      </c>
      <c r="C128" s="369" t="s">
        <v>2443</v>
      </c>
      <c r="D128" s="375"/>
      <c r="E128" s="375"/>
      <c r="F128" s="375"/>
      <c r="G128" s="371" t="s">
        <v>2444</v>
      </c>
      <c r="H128" s="358" t="s">
        <v>2295</v>
      </c>
      <c r="I128" s="375"/>
      <c r="J128" s="360">
        <v>44957</v>
      </c>
      <c r="K128" s="373">
        <v>31002.364145663996</v>
      </c>
      <c r="L128" s="371" t="s">
        <v>331</v>
      </c>
      <c r="M128" s="223">
        <v>391124.33746368001</v>
      </c>
      <c r="N128" s="223">
        <v>186014.18487398396</v>
      </c>
      <c r="O128" s="223">
        <v>410918.07900745724</v>
      </c>
    </row>
    <row r="129" spans="1:15" ht="25.5" x14ac:dyDescent="0.2">
      <c r="A129" s="364" t="s">
        <v>326</v>
      </c>
      <c r="B129" s="224" t="s">
        <v>2218</v>
      </c>
      <c r="C129" s="369" t="s">
        <v>2445</v>
      </c>
      <c r="D129" s="375"/>
      <c r="E129" s="375"/>
      <c r="F129" s="375"/>
      <c r="G129" s="371" t="s">
        <v>2446</v>
      </c>
      <c r="H129" s="358" t="s">
        <v>2295</v>
      </c>
      <c r="I129" s="375"/>
      <c r="J129" s="360">
        <v>45291</v>
      </c>
      <c r="K129" s="373">
        <v>38827.837440000003</v>
      </c>
      <c r="L129" s="371" t="s">
        <v>331</v>
      </c>
      <c r="M129" s="223">
        <v>489850.13280000008</v>
      </c>
      <c r="N129" s="223">
        <v>232967.02463999996</v>
      </c>
      <c r="O129" s="223">
        <v>514640.11898879998</v>
      </c>
    </row>
    <row r="130" spans="1:15" ht="25.5" x14ac:dyDescent="0.2">
      <c r="A130" s="364" t="s">
        <v>326</v>
      </c>
      <c r="B130" s="224" t="s">
        <v>2218</v>
      </c>
      <c r="C130" s="369" t="s">
        <v>2447</v>
      </c>
      <c r="D130" s="375"/>
      <c r="E130" s="375"/>
      <c r="F130" s="375"/>
      <c r="G130" s="371" t="s">
        <v>2319</v>
      </c>
      <c r="H130" s="358" t="s">
        <v>2278</v>
      </c>
      <c r="I130" s="375"/>
      <c r="J130" s="360" t="s">
        <v>2448</v>
      </c>
      <c r="K130" s="373">
        <v>15588</v>
      </c>
      <c r="L130" s="371" t="s">
        <v>331</v>
      </c>
      <c r="M130" s="223">
        <v>188736.00000000003</v>
      </c>
      <c r="N130" s="223">
        <v>93528</v>
      </c>
      <c r="O130" s="223">
        <v>196771.20000000001</v>
      </c>
    </row>
    <row r="131" spans="1:15" ht="24" x14ac:dyDescent="0.2">
      <c r="A131" s="364" t="s">
        <v>326</v>
      </c>
      <c r="B131" s="224" t="s">
        <v>2218</v>
      </c>
      <c r="C131" s="369"/>
      <c r="D131" s="375"/>
      <c r="E131" s="375"/>
      <c r="F131" s="375"/>
      <c r="G131" s="371"/>
      <c r="H131" s="358" t="s">
        <v>2278</v>
      </c>
      <c r="I131" s="375"/>
      <c r="J131" s="360">
        <v>45016</v>
      </c>
      <c r="K131" s="373">
        <v>23966.55</v>
      </c>
      <c r="L131" s="371" t="s">
        <v>331</v>
      </c>
      <c r="M131" s="223">
        <v>290181.60000000003</v>
      </c>
      <c r="N131" s="223">
        <v>143799.29999999999</v>
      </c>
      <c r="O131" s="223">
        <v>317662.50599999999</v>
      </c>
    </row>
    <row r="132" spans="1:15" ht="25.5" x14ac:dyDescent="0.2">
      <c r="A132" s="364" t="s">
        <v>326</v>
      </c>
      <c r="B132" s="224" t="s">
        <v>2218</v>
      </c>
      <c r="C132" s="369" t="s">
        <v>2449</v>
      </c>
      <c r="D132" s="375"/>
      <c r="E132" s="375"/>
      <c r="F132" s="375"/>
      <c r="G132" s="371" t="s">
        <v>2450</v>
      </c>
      <c r="H132" s="358" t="s">
        <v>2278</v>
      </c>
      <c r="I132" s="375"/>
      <c r="J132" s="360">
        <v>45351</v>
      </c>
      <c r="K132" s="373">
        <v>30458.541323618101</v>
      </c>
      <c r="L132" s="371" t="s">
        <v>331</v>
      </c>
      <c r="M132" s="223">
        <v>385163.14032290399</v>
      </c>
      <c r="N132" s="223">
        <v>177113.8384356726</v>
      </c>
      <c r="O132" s="223">
        <v>403710.04025367554</v>
      </c>
    </row>
    <row r="133" spans="1:15" ht="25.5" x14ac:dyDescent="0.2">
      <c r="A133" s="364" t="s">
        <v>326</v>
      </c>
      <c r="B133" s="224" t="s">
        <v>2218</v>
      </c>
      <c r="C133" s="369" t="s">
        <v>2449</v>
      </c>
      <c r="D133" s="375"/>
      <c r="E133" s="375"/>
      <c r="F133" s="375"/>
      <c r="G133" s="371" t="s">
        <v>2451</v>
      </c>
      <c r="H133" s="358" t="s">
        <v>2276</v>
      </c>
      <c r="I133" s="375"/>
      <c r="J133" s="360">
        <v>45351</v>
      </c>
      <c r="K133" s="373">
        <v>3723.1949979377996</v>
      </c>
      <c r="L133" s="371" t="s">
        <v>331</v>
      </c>
      <c r="M133" s="223">
        <v>47081.620298352005</v>
      </c>
      <c r="N133" s="223">
        <v>21502.639669896002</v>
      </c>
      <c r="O133" s="223">
        <v>49348.763297592217</v>
      </c>
    </row>
    <row r="134" spans="1:15" ht="63.75" x14ac:dyDescent="0.2">
      <c r="A134" s="364" t="s">
        <v>326</v>
      </c>
      <c r="B134" s="224" t="s">
        <v>2218</v>
      </c>
      <c r="C134" s="387" t="s">
        <v>2452</v>
      </c>
      <c r="D134" s="375"/>
      <c r="E134" s="375"/>
      <c r="F134" s="375"/>
      <c r="G134" s="371" t="s">
        <v>2295</v>
      </c>
      <c r="H134" s="358" t="s">
        <v>2295</v>
      </c>
      <c r="I134" s="375"/>
      <c r="J134" s="360">
        <v>45657</v>
      </c>
      <c r="K134" s="373">
        <v>58999.903480799992</v>
      </c>
      <c r="L134" s="371" t="s">
        <v>2286</v>
      </c>
      <c r="M134" s="223">
        <v>736921.4307491557</v>
      </c>
      <c r="N134" s="223">
        <v>343874.57997959998</v>
      </c>
      <c r="O134" s="223">
        <v>782065.58974607999</v>
      </c>
    </row>
    <row r="135" spans="1:15" ht="63.75" x14ac:dyDescent="0.2">
      <c r="A135" s="364" t="s">
        <v>326</v>
      </c>
      <c r="B135" s="224" t="s">
        <v>2218</v>
      </c>
      <c r="C135" s="369" t="s">
        <v>2453</v>
      </c>
      <c r="D135" s="375"/>
      <c r="E135" s="375"/>
      <c r="F135" s="375"/>
      <c r="G135" s="371" t="s">
        <v>2295</v>
      </c>
      <c r="H135" s="358" t="s">
        <v>2295</v>
      </c>
      <c r="I135" s="375"/>
      <c r="J135" s="360">
        <v>45657</v>
      </c>
      <c r="K135" s="373">
        <v>58999.903480799992</v>
      </c>
      <c r="L135" s="371" t="s">
        <v>2286</v>
      </c>
      <c r="M135" s="223">
        <v>736864.80397920008</v>
      </c>
      <c r="N135" s="223">
        <v>343874.57997959998</v>
      </c>
      <c r="O135" s="223">
        <v>782065.58974607999</v>
      </c>
    </row>
    <row r="136" spans="1:15" ht="38.25" x14ac:dyDescent="0.2">
      <c r="A136" s="364" t="s">
        <v>326</v>
      </c>
      <c r="B136" s="224" t="s">
        <v>2218</v>
      </c>
      <c r="C136" s="369" t="s">
        <v>2454</v>
      </c>
      <c r="D136" s="375"/>
      <c r="E136" s="375"/>
      <c r="F136" s="375"/>
      <c r="G136" s="371" t="s">
        <v>2455</v>
      </c>
      <c r="H136" s="358" t="s">
        <v>2278</v>
      </c>
      <c r="I136" s="375"/>
      <c r="J136" s="360">
        <v>45498</v>
      </c>
      <c r="K136" s="373">
        <v>34988.318189999998</v>
      </c>
      <c r="L136" s="371" t="s">
        <v>331</v>
      </c>
      <c r="M136" s="223">
        <v>486938.88000000012</v>
      </c>
      <c r="N136" s="223">
        <v>204826.31999999998</v>
      </c>
      <c r="O136" s="223">
        <v>441666.24045599997</v>
      </c>
    </row>
    <row r="137" spans="1:15" ht="24" x14ac:dyDescent="0.2">
      <c r="A137" s="364" t="s">
        <v>326</v>
      </c>
      <c r="B137" s="224" t="s">
        <v>2218</v>
      </c>
      <c r="C137" s="381" t="s">
        <v>2456</v>
      </c>
      <c r="D137" s="375"/>
      <c r="E137" s="375"/>
      <c r="F137" s="375"/>
      <c r="G137" s="371" t="s">
        <v>2457</v>
      </c>
      <c r="H137" s="219" t="s">
        <v>2278</v>
      </c>
      <c r="I137" s="375"/>
      <c r="J137" s="360">
        <v>45747</v>
      </c>
      <c r="K137" s="373">
        <v>36982.53</v>
      </c>
      <c r="L137" s="371" t="s">
        <v>331</v>
      </c>
      <c r="M137" s="223">
        <v>527517.12</v>
      </c>
      <c r="N137" s="223">
        <v>221895.18</v>
      </c>
      <c r="O137" s="223">
        <v>466839.67199999996</v>
      </c>
    </row>
    <row r="138" spans="1:15" ht="24" x14ac:dyDescent="0.2">
      <c r="A138" s="364" t="s">
        <v>326</v>
      </c>
      <c r="B138" s="224" t="s">
        <v>2218</v>
      </c>
      <c r="C138" s="369" t="s">
        <v>2458</v>
      </c>
      <c r="D138" s="375"/>
      <c r="E138" s="375"/>
      <c r="F138" s="375"/>
      <c r="G138" s="371" t="s">
        <v>2411</v>
      </c>
      <c r="H138" s="219" t="s">
        <v>2278</v>
      </c>
      <c r="I138" s="375"/>
      <c r="J138" s="360" t="s">
        <v>2296</v>
      </c>
      <c r="K138" s="373">
        <v>5845.5</v>
      </c>
      <c r="L138" s="371" t="s">
        <v>331</v>
      </c>
      <c r="M138" s="223">
        <v>70776</v>
      </c>
      <c r="N138" s="223">
        <v>35073</v>
      </c>
      <c r="O138" s="223">
        <v>73789.2</v>
      </c>
    </row>
    <row r="139" spans="1:15" ht="24" x14ac:dyDescent="0.2">
      <c r="A139" s="364" t="s">
        <v>326</v>
      </c>
      <c r="B139" s="224" t="s">
        <v>2218</v>
      </c>
      <c r="C139" s="381" t="s">
        <v>2459</v>
      </c>
      <c r="D139" s="375"/>
      <c r="E139" s="375"/>
      <c r="F139" s="375"/>
      <c r="G139" s="371" t="s">
        <v>2460</v>
      </c>
      <c r="H139" s="219" t="s">
        <v>2278</v>
      </c>
      <c r="I139" s="375"/>
      <c r="J139" s="360" t="s">
        <v>2296</v>
      </c>
      <c r="K139" s="373">
        <v>12860.099999999999</v>
      </c>
      <c r="L139" s="371" t="s">
        <v>331</v>
      </c>
      <c r="M139" s="223">
        <v>155707.20000000001</v>
      </c>
      <c r="N139" s="223">
        <v>77160.599999999991</v>
      </c>
      <c r="O139" s="223">
        <v>162336.24</v>
      </c>
    </row>
    <row r="140" spans="1:15" ht="24" x14ac:dyDescent="0.2">
      <c r="A140" s="364" t="s">
        <v>326</v>
      </c>
      <c r="B140" s="224" t="s">
        <v>2218</v>
      </c>
      <c r="C140" s="388" t="s">
        <v>2461</v>
      </c>
      <c r="D140" s="375"/>
      <c r="E140" s="375"/>
      <c r="F140" s="375"/>
      <c r="G140" s="371" t="s">
        <v>2462</v>
      </c>
      <c r="H140" s="219" t="s">
        <v>2295</v>
      </c>
      <c r="I140" s="375"/>
      <c r="J140" s="389" t="s">
        <v>2463</v>
      </c>
      <c r="K140" s="373">
        <v>7794</v>
      </c>
      <c r="L140" s="371" t="s">
        <v>331</v>
      </c>
      <c r="M140" s="223">
        <v>94368.000000000015</v>
      </c>
      <c r="N140" s="223">
        <v>46764</v>
      </c>
      <c r="O140" s="223">
        <v>98385.600000000006</v>
      </c>
    </row>
    <row r="141" spans="1:15" ht="25.5" x14ac:dyDescent="0.2">
      <c r="A141" s="364" t="s">
        <v>326</v>
      </c>
      <c r="B141" s="224" t="s">
        <v>2218</v>
      </c>
      <c r="C141" s="369" t="s">
        <v>2464</v>
      </c>
      <c r="D141" s="375"/>
      <c r="E141" s="375"/>
      <c r="F141" s="375"/>
      <c r="G141" s="371" t="s">
        <v>2465</v>
      </c>
      <c r="H141" s="358" t="s">
        <v>2295</v>
      </c>
      <c r="I141" s="375"/>
      <c r="J141" s="389" t="s">
        <v>2463</v>
      </c>
      <c r="K141" s="373">
        <v>10911.599999999999</v>
      </c>
      <c r="L141" s="371" t="s">
        <v>331</v>
      </c>
      <c r="M141" s="223">
        <v>117960.00000000001</v>
      </c>
      <c r="N141" s="223">
        <v>58455</v>
      </c>
      <c r="O141" s="223">
        <v>137739.84</v>
      </c>
    </row>
    <row r="142" spans="1:15" ht="24" x14ac:dyDescent="0.2">
      <c r="A142" s="364" t="s">
        <v>326</v>
      </c>
      <c r="B142" s="224" t="s">
        <v>2218</v>
      </c>
      <c r="C142" s="369" t="s">
        <v>2466</v>
      </c>
      <c r="D142" s="375"/>
      <c r="E142" s="375"/>
      <c r="F142" s="375"/>
      <c r="G142" s="371" t="s">
        <v>2467</v>
      </c>
      <c r="H142" s="358" t="s">
        <v>2295</v>
      </c>
      <c r="I142" s="375"/>
      <c r="J142" s="360">
        <v>44958</v>
      </c>
      <c r="K142" s="373">
        <v>12470.4</v>
      </c>
      <c r="L142" s="371" t="s">
        <v>331</v>
      </c>
      <c r="M142" s="223">
        <v>150988.80000000002</v>
      </c>
      <c r="N142" s="223">
        <v>74822.399999999994</v>
      </c>
      <c r="O142" s="223">
        <v>164631.90400000001</v>
      </c>
    </row>
    <row r="143" spans="1:15" ht="63.75" x14ac:dyDescent="0.2">
      <c r="A143" s="364" t="s">
        <v>326</v>
      </c>
      <c r="B143" s="224" t="s">
        <v>2218</v>
      </c>
      <c r="C143" s="369" t="s">
        <v>2468</v>
      </c>
      <c r="D143" s="375"/>
      <c r="E143" s="375"/>
      <c r="F143" s="375"/>
      <c r="G143" s="378" t="s">
        <v>2469</v>
      </c>
      <c r="H143" s="358" t="s">
        <v>2278</v>
      </c>
      <c r="I143" s="375"/>
      <c r="J143" s="360">
        <v>45078</v>
      </c>
      <c r="K143" s="373">
        <v>32770.265427899998</v>
      </c>
      <c r="L143" s="371" t="s">
        <v>331</v>
      </c>
      <c r="M143" s="223">
        <v>337896.61156704003</v>
      </c>
      <c r="N143" s="223">
        <v>143136.80516772001</v>
      </c>
      <c r="O143" s="223">
        <v>434350.56936070794</v>
      </c>
    </row>
    <row r="144" spans="1:15" ht="24" x14ac:dyDescent="0.2">
      <c r="A144" s="364" t="s">
        <v>326</v>
      </c>
      <c r="B144" s="224" t="s">
        <v>2218</v>
      </c>
      <c r="C144" s="369" t="s">
        <v>2470</v>
      </c>
      <c r="D144" s="375"/>
      <c r="E144" s="375"/>
      <c r="F144" s="375"/>
      <c r="G144" s="371" t="s">
        <v>2471</v>
      </c>
      <c r="H144" s="358" t="s">
        <v>2295</v>
      </c>
      <c r="I144" s="375"/>
      <c r="J144" s="360">
        <v>46295</v>
      </c>
      <c r="K144" s="373">
        <v>17797.310621999997</v>
      </c>
      <c r="L144" s="371" t="s">
        <v>331</v>
      </c>
      <c r="M144" s="223">
        <v>252079.85942400002</v>
      </c>
      <c r="N144" s="223">
        <v>88986.553109999993</v>
      </c>
      <c r="O144" s="223">
        <v>224659.87733280001</v>
      </c>
    </row>
    <row r="145" spans="1:15" ht="24" x14ac:dyDescent="0.2">
      <c r="A145" s="364" t="s">
        <v>326</v>
      </c>
      <c r="B145" s="224" t="s">
        <v>2218</v>
      </c>
      <c r="C145" s="369" t="s">
        <v>2472</v>
      </c>
      <c r="D145" s="375"/>
      <c r="E145" s="375"/>
      <c r="F145" s="375"/>
      <c r="G145" s="371" t="s">
        <v>2473</v>
      </c>
      <c r="H145" s="358" t="s">
        <v>2278</v>
      </c>
      <c r="I145" s="375"/>
      <c r="J145" s="360">
        <v>44931</v>
      </c>
      <c r="K145" s="373">
        <v>32886.334844999998</v>
      </c>
      <c r="L145" s="371" t="s">
        <v>331</v>
      </c>
      <c r="M145" s="223">
        <v>465799.74024000007</v>
      </c>
      <c r="N145" s="223">
        <v>197318.00906999997</v>
      </c>
      <c r="O145" s="223">
        <v>435889.00112939999</v>
      </c>
    </row>
    <row r="146" spans="1:15" ht="24" x14ac:dyDescent="0.2">
      <c r="A146" s="364" t="s">
        <v>326</v>
      </c>
      <c r="B146" s="224" t="s">
        <v>2218</v>
      </c>
      <c r="C146" s="369" t="s">
        <v>2474</v>
      </c>
      <c r="D146" s="375"/>
      <c r="E146" s="375"/>
      <c r="F146" s="375"/>
      <c r="G146" s="371" t="s">
        <v>2475</v>
      </c>
      <c r="H146" s="358" t="s">
        <v>2276</v>
      </c>
      <c r="I146" s="375"/>
      <c r="J146" s="360">
        <v>44885</v>
      </c>
      <c r="K146" s="373">
        <v>23856.134194619997</v>
      </c>
      <c r="L146" s="371" t="s">
        <v>331</v>
      </c>
      <c r="M146" s="223">
        <v>337896.61156704003</v>
      </c>
      <c r="N146" s="223">
        <v>143136.80516772001</v>
      </c>
      <c r="O146" s="223">
        <v>325594.02511999995</v>
      </c>
    </row>
    <row r="147" spans="1:15" ht="24" x14ac:dyDescent="0.2">
      <c r="A147" s="364" t="s">
        <v>326</v>
      </c>
      <c r="B147" s="224" t="s">
        <v>2218</v>
      </c>
      <c r="C147" s="369"/>
      <c r="D147" s="375"/>
      <c r="E147" s="375"/>
      <c r="F147" s="375"/>
      <c r="G147" s="371" t="s">
        <v>2476</v>
      </c>
      <c r="H147" s="358" t="s">
        <v>2295</v>
      </c>
      <c r="I147" s="375"/>
      <c r="J147" s="360">
        <v>44561</v>
      </c>
      <c r="K147" s="373">
        <v>1734.3980795699997</v>
      </c>
      <c r="L147" s="371" t="s">
        <v>2279</v>
      </c>
      <c r="M147" s="223">
        <v>0</v>
      </c>
      <c r="N147" s="223">
        <v>9886.4111438999989</v>
      </c>
      <c r="O147" s="223">
        <v>22988.425132436398</v>
      </c>
    </row>
    <row r="148" spans="1:15" ht="25.5" x14ac:dyDescent="0.2">
      <c r="A148" s="364" t="s">
        <v>326</v>
      </c>
      <c r="B148" s="224" t="s">
        <v>2218</v>
      </c>
      <c r="C148" s="369" t="s">
        <v>2477</v>
      </c>
      <c r="D148" s="375"/>
      <c r="E148" s="375"/>
      <c r="F148" s="375"/>
      <c r="G148" s="371" t="s">
        <v>2478</v>
      </c>
      <c r="H148" s="358" t="s">
        <v>2278</v>
      </c>
      <c r="I148" s="375"/>
      <c r="J148" s="360">
        <v>45350</v>
      </c>
      <c r="K148" s="373">
        <v>41716.778003279993</v>
      </c>
      <c r="L148" s="371" t="s">
        <v>2279</v>
      </c>
      <c r="M148" s="223">
        <v>536157.68653984019</v>
      </c>
      <c r="N148" s="223">
        <v>250149.00796406998</v>
      </c>
      <c r="O148" s="223">
        <v>552931.3248159457</v>
      </c>
    </row>
    <row r="149" spans="1:15" ht="24" x14ac:dyDescent="0.2">
      <c r="A149" s="364" t="s">
        <v>326</v>
      </c>
      <c r="B149" s="224" t="s">
        <v>2218</v>
      </c>
      <c r="C149" s="369" t="s">
        <v>2479</v>
      </c>
      <c r="D149" s="375"/>
      <c r="E149" s="375"/>
      <c r="F149" s="375"/>
      <c r="G149" s="371" t="s">
        <v>2265</v>
      </c>
      <c r="H149" s="358" t="s">
        <v>2278</v>
      </c>
      <c r="I149" s="375"/>
      <c r="J149" s="360">
        <v>45169</v>
      </c>
      <c r="K149" s="373">
        <v>44815.5</v>
      </c>
      <c r="L149" s="371" t="s">
        <v>2279</v>
      </c>
      <c r="M149" s="223">
        <v>550480</v>
      </c>
      <c r="N149" s="223">
        <v>280584</v>
      </c>
      <c r="O149" s="223">
        <v>594003.05999999994</v>
      </c>
    </row>
    <row r="150" spans="1:15" ht="25.5" x14ac:dyDescent="0.2">
      <c r="A150" s="364" t="s">
        <v>326</v>
      </c>
      <c r="B150" s="224" t="s">
        <v>2218</v>
      </c>
      <c r="C150" s="369" t="s">
        <v>2480</v>
      </c>
      <c r="D150" s="375"/>
      <c r="E150" s="375"/>
      <c r="F150" s="375"/>
      <c r="G150" s="371" t="s">
        <v>2309</v>
      </c>
      <c r="H150" s="358" t="s">
        <v>2278</v>
      </c>
      <c r="I150" s="375"/>
      <c r="J150" s="360">
        <v>45046</v>
      </c>
      <c r="K150" s="373">
        <v>24374.577590999997</v>
      </c>
      <c r="L150" s="371" t="s">
        <v>331</v>
      </c>
      <c r="M150" s="223">
        <v>333676.557253748</v>
      </c>
      <c r="N150" s="223">
        <v>146247.46554599999</v>
      </c>
      <c r="O150" s="223">
        <v>323070.67142531998</v>
      </c>
    </row>
    <row r="151" spans="1:15" ht="24" x14ac:dyDescent="0.2">
      <c r="A151" s="364" t="s">
        <v>326</v>
      </c>
      <c r="B151" s="224" t="s">
        <v>2218</v>
      </c>
      <c r="C151" s="369" t="s">
        <v>2481</v>
      </c>
      <c r="D151" s="375"/>
      <c r="E151" s="375"/>
      <c r="F151" s="375"/>
      <c r="G151" s="371" t="s">
        <v>2265</v>
      </c>
      <c r="H151" s="358" t="s">
        <v>2278</v>
      </c>
      <c r="I151" s="375"/>
      <c r="J151" s="390">
        <v>45412</v>
      </c>
      <c r="K151" s="373">
        <v>27082.863989999998</v>
      </c>
      <c r="L151" s="371" t="s">
        <v>331</v>
      </c>
      <c r="M151" s="223">
        <v>383599.78608000005</v>
      </c>
      <c r="N151" s="223">
        <v>162497.18393999999</v>
      </c>
      <c r="O151" s="223">
        <v>358967.4126948</v>
      </c>
    </row>
    <row r="152" spans="1:15" ht="24" x14ac:dyDescent="0.2">
      <c r="A152" s="364" t="s">
        <v>326</v>
      </c>
      <c r="B152" s="224" t="s">
        <v>2218</v>
      </c>
      <c r="C152" s="379" t="s">
        <v>2482</v>
      </c>
      <c r="D152" s="375"/>
      <c r="E152" s="375"/>
      <c r="F152" s="375"/>
      <c r="G152" s="371" t="s">
        <v>2483</v>
      </c>
      <c r="H152" s="358" t="s">
        <v>2276</v>
      </c>
      <c r="I152" s="375"/>
      <c r="J152" s="371" t="s">
        <v>2296</v>
      </c>
      <c r="K152" s="373">
        <v>30216.932711999998</v>
      </c>
      <c r="L152" s="371" t="s">
        <v>2279</v>
      </c>
      <c r="M152" s="223">
        <v>374338.22745600005</v>
      </c>
      <c r="N152" s="223">
        <v>181301.59627199997</v>
      </c>
      <c r="O152" s="223">
        <v>381435.85514880001</v>
      </c>
    </row>
    <row r="153" spans="1:15" ht="25.5" x14ac:dyDescent="0.2">
      <c r="A153" s="364" t="s">
        <v>326</v>
      </c>
      <c r="B153" s="224" t="s">
        <v>2218</v>
      </c>
      <c r="C153" s="369" t="s">
        <v>2484</v>
      </c>
      <c r="D153" s="375"/>
      <c r="E153" s="375"/>
      <c r="F153" s="375"/>
      <c r="G153" s="371" t="s">
        <v>2485</v>
      </c>
      <c r="H153" s="358" t="s">
        <v>2276</v>
      </c>
      <c r="I153" s="375"/>
      <c r="J153" s="390">
        <v>47436</v>
      </c>
      <c r="K153" s="373">
        <v>30700.631651589894</v>
      </c>
      <c r="L153" s="371" t="s">
        <v>331</v>
      </c>
      <c r="M153" s="223">
        <v>416366.87980695366</v>
      </c>
      <c r="N153" s="223">
        <v>184203.78990953937</v>
      </c>
      <c r="O153" s="223">
        <v>406918.78435331036</v>
      </c>
    </row>
    <row r="154" spans="1:15" ht="24" x14ac:dyDescent="0.2">
      <c r="A154" s="364" t="s">
        <v>326</v>
      </c>
      <c r="B154" s="224" t="s">
        <v>2218</v>
      </c>
      <c r="C154" s="369" t="s">
        <v>2486</v>
      </c>
      <c r="D154" s="375"/>
      <c r="E154" s="375"/>
      <c r="F154" s="375"/>
      <c r="G154" s="371" t="s">
        <v>2368</v>
      </c>
      <c r="H154" s="358" t="s">
        <v>2276</v>
      </c>
      <c r="I154" s="375"/>
      <c r="J154" s="390">
        <v>46081</v>
      </c>
      <c r="K154" s="373">
        <v>34778.846690815495</v>
      </c>
      <c r="L154" s="371" t="s">
        <v>331</v>
      </c>
      <c r="M154" s="223">
        <v>459034.36434614367</v>
      </c>
      <c r="N154" s="223">
        <v>194169.12316368837</v>
      </c>
      <c r="O154" s="223">
        <v>460973.13111792301</v>
      </c>
    </row>
    <row r="155" spans="1:15" ht="24" x14ac:dyDescent="0.2">
      <c r="A155" s="364" t="s">
        <v>326</v>
      </c>
      <c r="B155" s="224" t="s">
        <v>2218</v>
      </c>
      <c r="C155" s="369" t="s">
        <v>2487</v>
      </c>
      <c r="D155" s="375"/>
      <c r="E155" s="375"/>
      <c r="F155" s="375"/>
      <c r="G155" s="371" t="s">
        <v>2488</v>
      </c>
      <c r="H155" s="358" t="s">
        <v>2278</v>
      </c>
      <c r="I155" s="375"/>
      <c r="J155" s="390">
        <v>45535</v>
      </c>
      <c r="K155" s="373">
        <v>22031.455679999999</v>
      </c>
      <c r="L155" s="371" t="s">
        <v>331</v>
      </c>
      <c r="M155" s="223">
        <v>266751.91296000005</v>
      </c>
      <c r="N155" s="223">
        <v>145485.11258280001</v>
      </c>
      <c r="O155" s="223">
        <v>292013.9703936</v>
      </c>
    </row>
    <row r="156" spans="1:15" ht="25.5" x14ac:dyDescent="0.2">
      <c r="A156" s="364" t="s">
        <v>326</v>
      </c>
      <c r="B156" s="224" t="s">
        <v>2218</v>
      </c>
      <c r="C156" s="369" t="s">
        <v>2489</v>
      </c>
      <c r="D156" s="375"/>
      <c r="E156" s="375"/>
      <c r="F156" s="375"/>
      <c r="G156" s="371" t="s">
        <v>2490</v>
      </c>
      <c r="H156" s="358" t="s">
        <v>2278</v>
      </c>
      <c r="I156" s="375"/>
      <c r="J156" s="371" t="s">
        <v>2296</v>
      </c>
      <c r="K156" s="373">
        <v>11717.463139668</v>
      </c>
      <c r="L156" s="371" t="s">
        <v>331</v>
      </c>
      <c r="M156" s="223">
        <v>162528.55659296</v>
      </c>
      <c r="N156" s="223">
        <v>69104.396415614392</v>
      </c>
      <c r="O156" s="223">
        <v>155308.07333177136</v>
      </c>
    </row>
    <row r="157" spans="1:15" ht="24" x14ac:dyDescent="0.2">
      <c r="A157" s="364" t="s">
        <v>326</v>
      </c>
      <c r="B157" s="224" t="s">
        <v>2218</v>
      </c>
      <c r="C157" s="369" t="s">
        <v>2491</v>
      </c>
      <c r="D157" s="375"/>
      <c r="E157" s="375"/>
      <c r="F157" s="375"/>
      <c r="G157" s="371" t="s">
        <v>2492</v>
      </c>
      <c r="H157" s="358" t="s">
        <v>2278</v>
      </c>
      <c r="I157" s="375"/>
      <c r="J157" s="371" t="s">
        <v>2296</v>
      </c>
      <c r="K157" s="373">
        <v>23382</v>
      </c>
      <c r="L157" s="371" t="s">
        <v>331</v>
      </c>
      <c r="M157" s="223">
        <v>283104</v>
      </c>
      <c r="N157" s="223">
        <v>140292</v>
      </c>
      <c r="O157" s="223">
        <v>295156.8</v>
      </c>
    </row>
    <row r="158" spans="1:15" ht="24" x14ac:dyDescent="0.2">
      <c r="A158" s="364" t="s">
        <v>326</v>
      </c>
      <c r="B158" s="224" t="s">
        <v>2218</v>
      </c>
      <c r="C158" s="369" t="s">
        <v>2493</v>
      </c>
      <c r="D158" s="375"/>
      <c r="E158" s="375"/>
      <c r="F158" s="375"/>
      <c r="G158" s="371" t="s">
        <v>2494</v>
      </c>
      <c r="H158" s="358" t="s">
        <v>2276</v>
      </c>
      <c r="I158" s="375"/>
      <c r="J158" s="390">
        <v>45016</v>
      </c>
      <c r="K158" s="373">
        <v>69331.667536731606</v>
      </c>
      <c r="L158" s="371" t="s">
        <v>331</v>
      </c>
      <c r="M158" s="223">
        <v>840769.44446602417</v>
      </c>
      <c r="N158" s="223">
        <v>391466.16235899896</v>
      </c>
      <c r="O158" s="223">
        <v>943565.62410530774</v>
      </c>
    </row>
    <row r="159" spans="1:15" ht="24" x14ac:dyDescent="0.2">
      <c r="A159" s="364" t="s">
        <v>326</v>
      </c>
      <c r="B159" s="224" t="s">
        <v>2218</v>
      </c>
      <c r="C159" s="369" t="s">
        <v>2495</v>
      </c>
      <c r="D159" s="375"/>
      <c r="E159" s="375"/>
      <c r="F159" s="375"/>
      <c r="G159" s="371" t="s">
        <v>2391</v>
      </c>
      <c r="H159" s="358" t="s">
        <v>2295</v>
      </c>
      <c r="I159" s="375"/>
      <c r="J159" s="390">
        <v>12144</v>
      </c>
      <c r="K159" s="373">
        <v>551.13628219649991</v>
      </c>
      <c r="L159" s="371" t="s">
        <v>331</v>
      </c>
      <c r="M159" s="223">
        <v>7806.255646728001</v>
      </c>
      <c r="N159" s="223">
        <v>3372.9772609259999</v>
      </c>
      <c r="O159" s="223">
        <v>7304.9868483391792</v>
      </c>
    </row>
    <row r="160" spans="1:15" ht="25.5" x14ac:dyDescent="0.2">
      <c r="A160" s="364" t="s">
        <v>326</v>
      </c>
      <c r="B160" s="224" t="s">
        <v>2218</v>
      </c>
      <c r="C160" s="369" t="s">
        <v>2496</v>
      </c>
      <c r="D160" s="375"/>
      <c r="E160" s="375"/>
      <c r="F160" s="375"/>
      <c r="G160" s="371" t="s">
        <v>2497</v>
      </c>
      <c r="H160" s="358" t="s">
        <v>2278</v>
      </c>
      <c r="I160" s="375"/>
      <c r="J160" s="371" t="s">
        <v>2296</v>
      </c>
      <c r="K160" s="373">
        <v>30298.218982504201</v>
      </c>
      <c r="L160" s="371" t="s">
        <v>331</v>
      </c>
      <c r="M160" s="223">
        <v>294005.94604330801</v>
      </c>
      <c r="N160" s="223">
        <v>188252.83283526718</v>
      </c>
      <c r="O160" s="223">
        <v>411765.41421423404</v>
      </c>
    </row>
    <row r="161" spans="1:15" ht="25.5" x14ac:dyDescent="0.2">
      <c r="A161" s="364" t="s">
        <v>326</v>
      </c>
      <c r="B161" s="224" t="s">
        <v>2218</v>
      </c>
      <c r="C161" s="369" t="s">
        <v>2498</v>
      </c>
      <c r="D161" s="375"/>
      <c r="E161" s="375"/>
      <c r="F161" s="375"/>
      <c r="G161" s="391" t="s">
        <v>2499</v>
      </c>
      <c r="H161" s="358" t="s">
        <v>2278</v>
      </c>
      <c r="I161" s="375"/>
      <c r="J161" s="390">
        <v>44834</v>
      </c>
      <c r="K161" s="373">
        <v>14518.663199999999</v>
      </c>
      <c r="L161" s="371" t="s">
        <v>2500</v>
      </c>
      <c r="M161" s="223">
        <v>206505.4944</v>
      </c>
      <c r="N161" s="223">
        <v>87111.979199999987</v>
      </c>
      <c r="O161" s="223">
        <v>192436.330464</v>
      </c>
    </row>
    <row r="162" spans="1:15" ht="102" x14ac:dyDescent="0.2">
      <c r="A162" s="364" t="s">
        <v>326</v>
      </c>
      <c r="B162" s="224" t="s">
        <v>2218</v>
      </c>
      <c r="C162" s="369"/>
      <c r="D162" s="375"/>
      <c r="E162" s="375"/>
      <c r="F162" s="375"/>
      <c r="G162" s="371" t="s">
        <v>2501</v>
      </c>
      <c r="H162" s="358" t="s">
        <v>2278</v>
      </c>
      <c r="I162" s="375"/>
      <c r="J162" s="390">
        <v>44895</v>
      </c>
      <c r="K162" s="373">
        <v>28252.860299999997</v>
      </c>
      <c r="L162" s="371" t="s">
        <v>331</v>
      </c>
      <c r="M162" s="223">
        <v>341685.68840000004</v>
      </c>
      <c r="N162" s="223">
        <v>169517.1618</v>
      </c>
      <c r="O162" s="223">
        <v>374475.02475600003</v>
      </c>
    </row>
    <row r="163" spans="1:15" ht="24" x14ac:dyDescent="0.2">
      <c r="A163" s="364" t="s">
        <v>326</v>
      </c>
      <c r="B163" s="224" t="s">
        <v>2218</v>
      </c>
      <c r="C163" s="369"/>
      <c r="D163" s="375"/>
      <c r="E163" s="375"/>
      <c r="F163" s="375"/>
      <c r="G163" s="371" t="s">
        <v>2502</v>
      </c>
      <c r="H163" s="358" t="s">
        <v>2278</v>
      </c>
      <c r="I163" s="375"/>
      <c r="J163" s="390">
        <v>44895</v>
      </c>
      <c r="K163" s="373">
        <v>7794</v>
      </c>
      <c r="L163" s="371" t="s">
        <v>331</v>
      </c>
      <c r="M163" s="223">
        <v>94368.000000000015</v>
      </c>
      <c r="N163" s="223">
        <v>46764</v>
      </c>
      <c r="O163" s="223">
        <v>103304.88</v>
      </c>
    </row>
    <row r="164" spans="1:15" ht="25.5" x14ac:dyDescent="0.2">
      <c r="A164" s="364" t="s">
        <v>326</v>
      </c>
      <c r="B164" s="224" t="s">
        <v>2218</v>
      </c>
      <c r="C164" s="369" t="s">
        <v>2503</v>
      </c>
      <c r="D164" s="375"/>
      <c r="E164" s="375"/>
      <c r="F164" s="375"/>
      <c r="G164" s="371" t="s">
        <v>2383</v>
      </c>
      <c r="H164" s="219" t="s">
        <v>2278</v>
      </c>
      <c r="I164" s="375"/>
      <c r="J164" s="390">
        <v>45105</v>
      </c>
      <c r="K164" s="373">
        <v>18737.399519999999</v>
      </c>
      <c r="L164" s="371" t="s">
        <v>331</v>
      </c>
      <c r="M164" s="223">
        <v>263469.60321799997</v>
      </c>
      <c r="N164" s="223">
        <v>96507.366590249992</v>
      </c>
      <c r="O164" s="223">
        <v>242440.02457919999</v>
      </c>
    </row>
    <row r="165" spans="1:15" ht="24" x14ac:dyDescent="0.2">
      <c r="A165" s="364" t="s">
        <v>326</v>
      </c>
      <c r="B165" s="224" t="s">
        <v>2218</v>
      </c>
      <c r="C165" s="369" t="s">
        <v>2504</v>
      </c>
      <c r="D165" s="375"/>
      <c r="E165" s="375"/>
      <c r="F165" s="375"/>
      <c r="G165" s="371" t="s">
        <v>2505</v>
      </c>
      <c r="H165" s="225" t="s">
        <v>2278</v>
      </c>
      <c r="I165" s="375"/>
      <c r="J165" s="390">
        <v>12450</v>
      </c>
      <c r="K165" s="373">
        <v>25472.650614525901</v>
      </c>
      <c r="L165" s="371" t="s">
        <v>331</v>
      </c>
      <c r="M165" s="223">
        <v>358457.40335253446</v>
      </c>
      <c r="N165" s="223">
        <v>158561.73082249195</v>
      </c>
      <c r="O165" s="223">
        <v>321547.60255331016</v>
      </c>
    </row>
    <row r="166" spans="1:15" ht="24" x14ac:dyDescent="0.2">
      <c r="A166" s="364" t="s">
        <v>326</v>
      </c>
      <c r="B166" s="224" t="s">
        <v>2218</v>
      </c>
      <c r="C166" s="369" t="s">
        <v>2506</v>
      </c>
      <c r="D166" s="375"/>
      <c r="E166" s="375"/>
      <c r="F166" s="375"/>
      <c r="G166" s="371" t="s">
        <v>2507</v>
      </c>
      <c r="H166" s="219" t="s">
        <v>2278</v>
      </c>
      <c r="I166" s="375"/>
      <c r="J166" s="390">
        <v>45823</v>
      </c>
      <c r="K166" s="373">
        <v>22476.863294999999</v>
      </c>
      <c r="L166" s="371" t="s">
        <v>331</v>
      </c>
      <c r="M166" s="223">
        <v>238176.96835309363</v>
      </c>
      <c r="N166" s="223">
        <v>15481.803179178898</v>
      </c>
      <c r="O166" s="223">
        <v>283731.034308</v>
      </c>
    </row>
    <row r="167" spans="1:15" ht="25.5" x14ac:dyDescent="0.2">
      <c r="A167" s="364" t="s">
        <v>326</v>
      </c>
      <c r="B167" s="224" t="s">
        <v>2218</v>
      </c>
      <c r="C167" s="369" t="s">
        <v>2508</v>
      </c>
      <c r="D167" s="375"/>
      <c r="E167" s="375"/>
      <c r="F167" s="375"/>
      <c r="G167" s="371" t="s">
        <v>2509</v>
      </c>
      <c r="H167" s="219" t="s">
        <v>2278</v>
      </c>
      <c r="I167" s="375"/>
      <c r="J167" s="390">
        <v>45786</v>
      </c>
      <c r="K167" s="373">
        <v>17536.5</v>
      </c>
      <c r="L167" s="371" t="s">
        <v>331</v>
      </c>
      <c r="M167" s="223">
        <v>188736.00000000003</v>
      </c>
      <c r="N167" s="223">
        <v>97425</v>
      </c>
      <c r="O167" s="223">
        <v>221367.6</v>
      </c>
    </row>
    <row r="168" spans="1:15" ht="24" x14ac:dyDescent="0.2">
      <c r="A168" s="364" t="s">
        <v>326</v>
      </c>
      <c r="B168" s="224" t="s">
        <v>2218</v>
      </c>
      <c r="C168" s="369" t="s">
        <v>2510</v>
      </c>
      <c r="D168" s="375"/>
      <c r="E168" s="375"/>
      <c r="F168" s="375"/>
      <c r="G168" s="371" t="s">
        <v>2321</v>
      </c>
      <c r="H168" s="358" t="s">
        <v>2278</v>
      </c>
      <c r="I168" s="375"/>
      <c r="J168" s="390">
        <v>45890</v>
      </c>
      <c r="K168" s="373">
        <v>28147.351363199999</v>
      </c>
      <c r="L168" s="371" t="s">
        <v>331</v>
      </c>
      <c r="M168" s="223">
        <v>401592.84888840001</v>
      </c>
      <c r="N168" s="223">
        <v>180906.81458399998</v>
      </c>
      <c r="O168" s="223">
        <v>355311.01517567999</v>
      </c>
    </row>
    <row r="169" spans="1:15" ht="24" x14ac:dyDescent="0.2">
      <c r="A169" s="364" t="s">
        <v>326</v>
      </c>
      <c r="B169" s="224" t="s">
        <v>2218</v>
      </c>
      <c r="C169" s="369"/>
      <c r="D169" s="375"/>
      <c r="E169" s="375"/>
      <c r="F169" s="375"/>
      <c r="G169" s="371" t="s">
        <v>2295</v>
      </c>
      <c r="H169" s="358" t="s">
        <v>2295</v>
      </c>
      <c r="I169" s="375"/>
      <c r="J169" s="390">
        <v>46538</v>
      </c>
      <c r="K169" s="373">
        <v>17536.5</v>
      </c>
      <c r="L169" s="371" t="s">
        <v>331</v>
      </c>
      <c r="M169" s="223">
        <v>216260.00000000003</v>
      </c>
      <c r="N169" s="223">
        <v>96495.682409999994</v>
      </c>
      <c r="O169" s="223">
        <v>221367.6</v>
      </c>
    </row>
    <row r="170" spans="1:15" ht="24" x14ac:dyDescent="0.2">
      <c r="A170" s="364" t="s">
        <v>326</v>
      </c>
      <c r="B170" s="224" t="s">
        <v>2218</v>
      </c>
      <c r="C170" s="369"/>
      <c r="D170" s="375"/>
      <c r="E170" s="375"/>
      <c r="F170" s="375"/>
      <c r="G170" s="371" t="s">
        <v>2511</v>
      </c>
      <c r="H170" s="358" t="s">
        <v>2276</v>
      </c>
      <c r="I170" s="375"/>
      <c r="J170" s="371" t="s">
        <v>2296</v>
      </c>
      <c r="K170" s="373">
        <v>19274.603473043098</v>
      </c>
      <c r="L170" s="371" t="s">
        <v>331</v>
      </c>
      <c r="M170" s="223">
        <v>153958.04814305523</v>
      </c>
      <c r="N170" s="223">
        <v>98878.762631375983</v>
      </c>
      <c r="O170" s="223">
        <v>255473.51794076219</v>
      </c>
    </row>
    <row r="171" spans="1:15" ht="24" x14ac:dyDescent="0.2">
      <c r="A171" s="364" t="s">
        <v>326</v>
      </c>
      <c r="B171" s="224" t="s">
        <v>2218</v>
      </c>
      <c r="C171" s="369"/>
      <c r="D171" s="375"/>
      <c r="E171" s="375"/>
      <c r="F171" s="375"/>
      <c r="G171" s="371" t="s">
        <v>2512</v>
      </c>
      <c r="H171" s="358" t="s">
        <v>2276</v>
      </c>
      <c r="I171" s="375"/>
      <c r="J171" s="390">
        <v>44834</v>
      </c>
      <c r="K171" s="373">
        <v>25922.169818999999</v>
      </c>
      <c r="L171" s="371" t="s">
        <v>331</v>
      </c>
      <c r="M171" s="223">
        <v>343641.47503000009</v>
      </c>
      <c r="N171" s="223">
        <v>155533.01891399999</v>
      </c>
      <c r="O171" s="223">
        <v>343583.09500788001</v>
      </c>
    </row>
    <row r="172" spans="1:15" ht="25.5" x14ac:dyDescent="0.2">
      <c r="A172" s="364" t="s">
        <v>326</v>
      </c>
      <c r="B172" s="224" t="s">
        <v>2218</v>
      </c>
      <c r="C172" s="369" t="s">
        <v>2513</v>
      </c>
      <c r="D172" s="375"/>
      <c r="E172" s="375"/>
      <c r="F172" s="375"/>
      <c r="G172" s="371" t="s">
        <v>2391</v>
      </c>
      <c r="H172" s="358" t="s">
        <v>2295</v>
      </c>
      <c r="I172" s="375"/>
      <c r="J172" s="371" t="s">
        <v>2432</v>
      </c>
      <c r="K172" s="373">
        <v>1483.8412050000002</v>
      </c>
      <c r="L172" s="371" t="s">
        <v>331</v>
      </c>
      <c r="M172" s="223">
        <v>18763.897200000003</v>
      </c>
      <c r="N172" s="223">
        <v>8903.0472300000001</v>
      </c>
      <c r="O172" s="223">
        <v>19667.441316600001</v>
      </c>
    </row>
    <row r="173" spans="1:15" ht="24" x14ac:dyDescent="0.2">
      <c r="A173" s="364" t="s">
        <v>326</v>
      </c>
      <c r="B173" s="224" t="s">
        <v>2218</v>
      </c>
      <c r="C173" s="369" t="s">
        <v>2514</v>
      </c>
      <c r="D173" s="375"/>
      <c r="E173" s="375"/>
      <c r="F173" s="375"/>
      <c r="G173" s="371" t="s">
        <v>2391</v>
      </c>
      <c r="H173" s="358" t="s">
        <v>2295</v>
      </c>
      <c r="I173" s="375"/>
      <c r="J173" s="371" t="s">
        <v>2432</v>
      </c>
      <c r="K173" s="373">
        <v>682.56695430000002</v>
      </c>
      <c r="L173" s="371" t="s">
        <v>331</v>
      </c>
      <c r="M173" s="223">
        <v>7186.5726276000014</v>
      </c>
      <c r="N173" s="223">
        <v>4095.4017257999994</v>
      </c>
      <c r="O173" s="223">
        <v>9047.0230056359997</v>
      </c>
    </row>
    <row r="174" spans="1:15" ht="24" x14ac:dyDescent="0.2">
      <c r="A174" s="364" t="s">
        <v>326</v>
      </c>
      <c r="B174" s="224" t="s">
        <v>2218</v>
      </c>
      <c r="C174" s="379" t="s">
        <v>2514</v>
      </c>
      <c r="D174" s="375"/>
      <c r="E174" s="375"/>
      <c r="F174" s="375"/>
      <c r="G174" s="371" t="s">
        <v>2515</v>
      </c>
      <c r="H174" s="358" t="s">
        <v>2295</v>
      </c>
      <c r="I174" s="375"/>
      <c r="J174" s="390">
        <v>44926</v>
      </c>
      <c r="K174" s="373">
        <v>7113.0302307602997</v>
      </c>
      <c r="L174" s="371" t="s">
        <v>331</v>
      </c>
      <c r="M174" s="223">
        <v>87950.514233784008</v>
      </c>
      <c r="N174" s="223">
        <v>42678.181384561794</v>
      </c>
      <c r="O174" s="223">
        <v>94279.032985364931</v>
      </c>
    </row>
    <row r="175" spans="1:15" ht="24" x14ac:dyDescent="0.2">
      <c r="A175" s="364" t="s">
        <v>326</v>
      </c>
      <c r="B175" s="224" t="s">
        <v>2218</v>
      </c>
      <c r="C175" s="379" t="s">
        <v>2516</v>
      </c>
      <c r="D175" s="375"/>
      <c r="E175" s="375"/>
      <c r="F175" s="375"/>
      <c r="G175" s="371" t="s">
        <v>2517</v>
      </c>
      <c r="H175" s="358" t="s">
        <v>2295</v>
      </c>
      <c r="I175" s="375"/>
      <c r="J175" s="390">
        <v>44926</v>
      </c>
      <c r="K175" s="373">
        <v>9709.8116931585009</v>
      </c>
      <c r="L175" s="371" t="s">
        <v>331</v>
      </c>
      <c r="M175" s="223">
        <v>115625.60512619802</v>
      </c>
      <c r="N175" s="223">
        <v>58258.870158950995</v>
      </c>
      <c r="O175" s="223">
        <v>128697.83574343541</v>
      </c>
    </row>
    <row r="176" spans="1:15" ht="24" x14ac:dyDescent="0.2">
      <c r="A176" s="364" t="s">
        <v>326</v>
      </c>
      <c r="B176" s="224" t="s">
        <v>2218</v>
      </c>
      <c r="C176" s="379" t="s">
        <v>2518</v>
      </c>
      <c r="D176" s="375"/>
      <c r="E176" s="375"/>
      <c r="F176" s="375"/>
      <c r="G176" s="371" t="s">
        <v>2519</v>
      </c>
      <c r="H176" s="358" t="s">
        <v>2295</v>
      </c>
      <c r="I176" s="375"/>
      <c r="J176" s="390">
        <v>45305</v>
      </c>
      <c r="K176" s="373">
        <v>33683.195353499999</v>
      </c>
      <c r="L176" s="371" t="s">
        <v>331</v>
      </c>
      <c r="M176" s="223">
        <v>384659.89260000002</v>
      </c>
      <c r="N176" s="223">
        <v>199131.489711</v>
      </c>
      <c r="O176" s="223">
        <v>446450.91788681998</v>
      </c>
    </row>
    <row r="177" spans="1:15" ht="24" x14ac:dyDescent="0.2">
      <c r="A177" s="364" t="s">
        <v>326</v>
      </c>
      <c r="B177" s="224" t="s">
        <v>2218</v>
      </c>
      <c r="C177" s="369" t="s">
        <v>2520</v>
      </c>
      <c r="D177" s="375"/>
      <c r="E177" s="375"/>
      <c r="F177" s="375"/>
      <c r="G177" s="371" t="s">
        <v>2521</v>
      </c>
      <c r="H177" s="358" t="s">
        <v>2278</v>
      </c>
      <c r="I177" s="375"/>
      <c r="J177" s="390">
        <v>44896</v>
      </c>
      <c r="K177" s="373">
        <v>9937.35</v>
      </c>
      <c r="L177" s="371" t="s">
        <v>2279</v>
      </c>
      <c r="M177" s="223">
        <v>120319.20000000001</v>
      </c>
      <c r="N177" s="223">
        <v>59624.1</v>
      </c>
      <c r="O177" s="223">
        <v>131713.72200000001</v>
      </c>
    </row>
    <row r="178" spans="1:15" ht="25.5" x14ac:dyDescent="0.2">
      <c r="A178" s="364" t="s">
        <v>326</v>
      </c>
      <c r="B178" s="224" t="s">
        <v>2218</v>
      </c>
      <c r="C178" s="369" t="s">
        <v>2522</v>
      </c>
      <c r="D178" s="375"/>
      <c r="E178" s="375"/>
      <c r="F178" s="375"/>
      <c r="G178" s="371" t="s">
        <v>2523</v>
      </c>
      <c r="H178" s="358" t="s">
        <v>2278</v>
      </c>
      <c r="I178" s="375"/>
      <c r="J178" s="390">
        <v>45231</v>
      </c>
      <c r="K178" s="373">
        <v>26109.899999999998</v>
      </c>
      <c r="L178" s="371" t="s">
        <v>331</v>
      </c>
      <c r="M178" s="223">
        <v>316132.80000000005</v>
      </c>
      <c r="N178" s="223">
        <v>156659.4</v>
      </c>
      <c r="O178" s="223">
        <v>330965.05900000001</v>
      </c>
    </row>
    <row r="179" spans="1:15" ht="24" x14ac:dyDescent="0.2">
      <c r="A179" s="364" t="s">
        <v>326</v>
      </c>
      <c r="B179" s="224" t="s">
        <v>2218</v>
      </c>
      <c r="C179" s="369" t="s">
        <v>2524</v>
      </c>
      <c r="D179" s="375"/>
      <c r="E179" s="375"/>
      <c r="F179" s="375"/>
      <c r="G179" s="371" t="s">
        <v>2471</v>
      </c>
      <c r="H179" s="358" t="s">
        <v>2278</v>
      </c>
      <c r="I179" s="375"/>
      <c r="J179" s="390">
        <v>46022</v>
      </c>
      <c r="K179" s="373">
        <v>29824.715249999997</v>
      </c>
      <c r="L179" s="371" t="s">
        <v>2329</v>
      </c>
      <c r="M179" s="223">
        <v>328302.34000000003</v>
      </c>
      <c r="N179" s="223">
        <v>194536.29149999999</v>
      </c>
      <c r="O179" s="223">
        <v>376484.7966</v>
      </c>
    </row>
    <row r="180" spans="1:15" ht="25.5" x14ac:dyDescent="0.2">
      <c r="A180" s="364" t="s">
        <v>326</v>
      </c>
      <c r="B180" s="224" t="s">
        <v>2218</v>
      </c>
      <c r="C180" s="369" t="s">
        <v>2525</v>
      </c>
      <c r="D180" s="375"/>
      <c r="E180" s="375"/>
      <c r="F180" s="375"/>
      <c r="G180" s="371"/>
      <c r="H180" s="358" t="s">
        <v>2295</v>
      </c>
      <c r="I180" s="375"/>
      <c r="J180" s="390">
        <v>45078</v>
      </c>
      <c r="K180" s="373">
        <v>10911.599999999999</v>
      </c>
      <c r="L180" s="371" t="s">
        <v>331</v>
      </c>
      <c r="M180" s="223">
        <v>132115.20000000001</v>
      </c>
      <c r="N180" s="223">
        <v>65469.599999999999</v>
      </c>
      <c r="O180" s="223">
        <v>213496.75200000001</v>
      </c>
    </row>
    <row r="181" spans="1:15" ht="25.5" x14ac:dyDescent="0.2">
      <c r="A181" s="364" t="s">
        <v>326</v>
      </c>
      <c r="B181" s="224" t="s">
        <v>2218</v>
      </c>
      <c r="C181" s="369" t="s">
        <v>2526</v>
      </c>
      <c r="D181" s="375"/>
      <c r="E181" s="375"/>
      <c r="F181" s="375"/>
      <c r="G181" s="371"/>
      <c r="H181" s="358" t="s">
        <v>2295</v>
      </c>
      <c r="I181" s="375"/>
      <c r="J181" s="390">
        <v>45065</v>
      </c>
      <c r="K181" s="373">
        <v>17536.5</v>
      </c>
      <c r="L181" s="371" t="s">
        <v>331</v>
      </c>
      <c r="M181" s="223">
        <v>212328.00000000003</v>
      </c>
      <c r="N181" s="223">
        <v>105219</v>
      </c>
      <c r="O181" s="223">
        <v>226901.79</v>
      </c>
    </row>
    <row r="182" spans="1:15" ht="24" x14ac:dyDescent="0.2">
      <c r="A182" s="364" t="s">
        <v>326</v>
      </c>
      <c r="B182" s="224" t="s">
        <v>2218</v>
      </c>
      <c r="C182" s="369" t="s">
        <v>2527</v>
      </c>
      <c r="D182" s="375"/>
      <c r="E182" s="375"/>
      <c r="F182" s="375"/>
      <c r="G182" s="371" t="s">
        <v>2292</v>
      </c>
      <c r="H182" s="358" t="s">
        <v>2278</v>
      </c>
      <c r="I182" s="375"/>
      <c r="J182" s="390">
        <v>45165</v>
      </c>
      <c r="K182" s="373">
        <v>19547.164944</v>
      </c>
      <c r="L182" s="371" t="s">
        <v>331</v>
      </c>
      <c r="M182" s="223">
        <v>264610.79740799998</v>
      </c>
      <c r="N182" s="223">
        <v>117282.98966399999</v>
      </c>
      <c r="O182" s="223">
        <v>250861.20227136</v>
      </c>
    </row>
    <row r="183" spans="1:15" ht="24" x14ac:dyDescent="0.2">
      <c r="A183" s="364" t="s">
        <v>326</v>
      </c>
      <c r="B183" s="224" t="s">
        <v>2218</v>
      </c>
      <c r="C183" s="369" t="s">
        <v>2528</v>
      </c>
      <c r="D183" s="375"/>
      <c r="E183" s="375"/>
      <c r="F183" s="375"/>
      <c r="G183" s="371" t="s">
        <v>2529</v>
      </c>
      <c r="H183" s="358" t="s">
        <v>2278</v>
      </c>
      <c r="I183" s="375"/>
      <c r="J183" s="371" t="s">
        <v>2296</v>
      </c>
      <c r="K183" s="373">
        <v>12775.924799999999</v>
      </c>
      <c r="L183" s="371" t="s">
        <v>331</v>
      </c>
      <c r="M183" s="223">
        <v>172948.23360000001</v>
      </c>
      <c r="N183" s="223">
        <v>76655.548800000004</v>
      </c>
      <c r="O183" s="223">
        <v>161273.67551999999</v>
      </c>
    </row>
    <row r="184" spans="1:15" ht="25.5" x14ac:dyDescent="0.2">
      <c r="A184" s="364" t="s">
        <v>326</v>
      </c>
      <c r="B184" s="224" t="s">
        <v>2218</v>
      </c>
      <c r="C184" s="369" t="s">
        <v>2530</v>
      </c>
      <c r="D184" s="375"/>
      <c r="E184" s="375"/>
      <c r="F184" s="375"/>
      <c r="G184" s="371" t="s">
        <v>2313</v>
      </c>
      <c r="H184" s="358" t="s">
        <v>2278</v>
      </c>
      <c r="I184" s="375"/>
      <c r="J184" s="371" t="s">
        <v>2296</v>
      </c>
      <c r="K184" s="373">
        <v>17239.131387179998</v>
      </c>
      <c r="L184" s="371" t="s">
        <v>331</v>
      </c>
      <c r="M184" s="223">
        <v>223205.13359375999</v>
      </c>
      <c r="N184" s="223">
        <v>103434.78832307999</v>
      </c>
      <c r="O184" s="223">
        <v>217613.842058832</v>
      </c>
    </row>
    <row r="185" spans="1:15" ht="25.5" x14ac:dyDescent="0.2">
      <c r="A185" s="364" t="s">
        <v>326</v>
      </c>
      <c r="B185" s="224" t="s">
        <v>2218</v>
      </c>
      <c r="C185" s="369" t="s">
        <v>2531</v>
      </c>
      <c r="D185" s="375"/>
      <c r="E185" s="375"/>
      <c r="F185" s="375"/>
      <c r="G185" s="371" t="s">
        <v>2532</v>
      </c>
      <c r="H185" s="358" t="s">
        <v>2278</v>
      </c>
      <c r="I185" s="375"/>
      <c r="J185" s="371" t="s">
        <v>2296</v>
      </c>
      <c r="K185" s="373">
        <v>42869.587608000002</v>
      </c>
      <c r="L185" s="371" t="s">
        <v>331</v>
      </c>
      <c r="M185" s="223">
        <v>555057.66585600004</v>
      </c>
      <c r="N185" s="223">
        <v>257217.52564799998</v>
      </c>
      <c r="O185" s="223">
        <v>541153.46401920007</v>
      </c>
    </row>
    <row r="186" spans="1:15" ht="24" x14ac:dyDescent="0.2">
      <c r="A186" s="364" t="s">
        <v>326</v>
      </c>
      <c r="B186" s="224" t="s">
        <v>2218</v>
      </c>
      <c r="C186" s="369"/>
      <c r="D186" s="375"/>
      <c r="E186" s="375"/>
      <c r="F186" s="375"/>
      <c r="G186" s="371" t="s">
        <v>2347</v>
      </c>
      <c r="H186" s="358" t="s">
        <v>2278</v>
      </c>
      <c r="I186" s="375"/>
      <c r="J186" s="390">
        <v>45657</v>
      </c>
      <c r="K186" s="373">
        <v>24103.299627</v>
      </c>
      <c r="L186" s="371" t="s">
        <v>331</v>
      </c>
      <c r="M186" s="223">
        <v>353601.07367136003</v>
      </c>
      <c r="N186" s="223">
        <v>173380.05724347002</v>
      </c>
      <c r="O186" s="223">
        <v>304261.94454480003</v>
      </c>
    </row>
    <row r="187" spans="1:15" ht="24" x14ac:dyDescent="0.2">
      <c r="A187" s="364" t="s">
        <v>326</v>
      </c>
      <c r="B187" s="224" t="s">
        <v>2218</v>
      </c>
      <c r="C187" s="369"/>
      <c r="D187" s="375"/>
      <c r="E187" s="375"/>
      <c r="F187" s="375"/>
      <c r="G187" s="371" t="s">
        <v>2533</v>
      </c>
      <c r="H187" s="358" t="s">
        <v>2278</v>
      </c>
      <c r="I187" s="375"/>
      <c r="J187" s="371" t="s">
        <v>2296</v>
      </c>
      <c r="K187" s="373">
        <v>667.80956088000005</v>
      </c>
      <c r="L187" s="371" t="s">
        <v>331</v>
      </c>
      <c r="M187" s="223">
        <v>0</v>
      </c>
      <c r="N187" s="223">
        <v>0</v>
      </c>
      <c r="O187" s="223">
        <v>8429.9261397120008</v>
      </c>
    </row>
    <row r="188" spans="1:15" ht="24" x14ac:dyDescent="0.2">
      <c r="A188" s="364" t="s">
        <v>326</v>
      </c>
      <c r="B188" s="224" t="s">
        <v>2218</v>
      </c>
      <c r="C188" s="369"/>
      <c r="D188" s="375"/>
      <c r="E188" s="375"/>
      <c r="F188" s="375"/>
      <c r="G188" s="371" t="s">
        <v>2534</v>
      </c>
      <c r="H188" s="358" t="s">
        <v>2276</v>
      </c>
      <c r="I188" s="375"/>
      <c r="J188" s="390">
        <v>45169</v>
      </c>
      <c r="K188" s="373">
        <v>15358.174424999999</v>
      </c>
      <c r="L188" s="371" t="s">
        <v>331</v>
      </c>
      <c r="M188" s="223">
        <v>221658.93090000001</v>
      </c>
      <c r="N188" s="223">
        <v>115638.01920000001</v>
      </c>
      <c r="O188" s="223">
        <v>197101.22219700002</v>
      </c>
    </row>
    <row r="189" spans="1:15" ht="24" x14ac:dyDescent="0.2">
      <c r="A189" s="364" t="s">
        <v>326</v>
      </c>
      <c r="B189" s="224" t="s">
        <v>2218</v>
      </c>
      <c r="C189" s="369" t="s">
        <v>2535</v>
      </c>
      <c r="D189" s="375"/>
      <c r="E189" s="375"/>
      <c r="F189" s="375"/>
      <c r="G189" s="371" t="s">
        <v>2373</v>
      </c>
      <c r="H189" s="358" t="s">
        <v>2278</v>
      </c>
      <c r="I189" s="375"/>
      <c r="J189" s="390">
        <v>44926</v>
      </c>
      <c r="K189" s="373">
        <v>67650.590889180006</v>
      </c>
      <c r="L189" s="371" t="s">
        <v>331</v>
      </c>
      <c r="M189" s="223">
        <v>875911.83325776004</v>
      </c>
      <c r="N189" s="223">
        <v>405903.54533508001</v>
      </c>
      <c r="O189" s="223">
        <v>896556.00151380955</v>
      </c>
    </row>
    <row r="190" spans="1:15" ht="24" x14ac:dyDescent="0.2">
      <c r="A190" s="364" t="s">
        <v>326</v>
      </c>
      <c r="B190" s="224" t="s">
        <v>2218</v>
      </c>
      <c r="C190" s="369" t="s">
        <v>2535</v>
      </c>
      <c r="D190" s="375"/>
      <c r="E190" s="375"/>
      <c r="F190" s="375"/>
      <c r="G190" s="371" t="s">
        <v>2536</v>
      </c>
      <c r="H190" s="358" t="s">
        <v>2278</v>
      </c>
      <c r="I190" s="375"/>
      <c r="J190" s="390">
        <v>44804</v>
      </c>
      <c r="K190" s="373">
        <v>674.79906419999998</v>
      </c>
      <c r="L190" s="371" t="s">
        <v>331</v>
      </c>
      <c r="M190" s="223">
        <v>8737.0188144000003</v>
      </c>
      <c r="N190" s="223">
        <v>4048.7943852000003</v>
      </c>
      <c r="O190" s="223">
        <v>8944.0641969839999</v>
      </c>
    </row>
    <row r="191" spans="1:15" ht="24" x14ac:dyDescent="0.2">
      <c r="A191" s="364" t="s">
        <v>326</v>
      </c>
      <c r="B191" s="224" t="s">
        <v>2218</v>
      </c>
      <c r="C191" s="369" t="s">
        <v>2537</v>
      </c>
      <c r="D191" s="375"/>
      <c r="E191" s="375"/>
      <c r="F191" s="375"/>
      <c r="G191" s="371" t="s">
        <v>2471</v>
      </c>
      <c r="H191" s="219" t="s">
        <v>2278</v>
      </c>
      <c r="I191" s="375"/>
      <c r="J191" s="390">
        <v>44804</v>
      </c>
      <c r="K191" s="373">
        <v>59541.0939</v>
      </c>
      <c r="L191" s="371" t="s">
        <v>331</v>
      </c>
      <c r="M191" s="223">
        <v>770913.42480000004</v>
      </c>
      <c r="N191" s="223">
        <v>357246.56339999998</v>
      </c>
      <c r="O191" s="223">
        <v>789182.13502799999</v>
      </c>
    </row>
    <row r="192" spans="1:15" ht="24" x14ac:dyDescent="0.2">
      <c r="A192" s="364" t="s">
        <v>326</v>
      </c>
      <c r="B192" s="224" t="s">
        <v>2218</v>
      </c>
      <c r="C192" s="369"/>
      <c r="D192" s="375"/>
      <c r="E192" s="375"/>
      <c r="F192" s="375"/>
      <c r="G192" s="371" t="s">
        <v>2538</v>
      </c>
      <c r="H192" s="225" t="s">
        <v>2278</v>
      </c>
      <c r="I192" s="375"/>
      <c r="J192" s="390">
        <v>45656</v>
      </c>
      <c r="K192" s="373">
        <v>9742.5</v>
      </c>
      <c r="L192" s="371" t="s">
        <v>331</v>
      </c>
      <c r="M192" s="223">
        <v>118755.95476000001</v>
      </c>
      <c r="N192" s="223">
        <v>58658.774129999998</v>
      </c>
      <c r="O192" s="223">
        <v>122982</v>
      </c>
    </row>
    <row r="193" spans="1:15" ht="24" x14ac:dyDescent="0.2">
      <c r="A193" s="364" t="s">
        <v>326</v>
      </c>
      <c r="B193" s="224" t="s">
        <v>2218</v>
      </c>
      <c r="C193" s="369"/>
      <c r="D193" s="375"/>
      <c r="E193" s="375"/>
      <c r="F193" s="375"/>
      <c r="G193" s="371" t="s">
        <v>2539</v>
      </c>
      <c r="H193" s="219" t="s">
        <v>2278</v>
      </c>
      <c r="I193" s="375"/>
      <c r="J193" s="390">
        <v>44926</v>
      </c>
      <c r="K193" s="373">
        <v>17536.5</v>
      </c>
      <c r="L193" s="371" t="s">
        <v>331</v>
      </c>
      <c r="M193" s="223">
        <v>212328.00000000003</v>
      </c>
      <c r="N193" s="223">
        <v>105219</v>
      </c>
      <c r="O193" s="223">
        <v>232435.98</v>
      </c>
    </row>
    <row r="194" spans="1:15" ht="63.75" x14ac:dyDescent="0.2">
      <c r="A194" s="364" t="s">
        <v>326</v>
      </c>
      <c r="B194" s="224" t="s">
        <v>2218</v>
      </c>
      <c r="C194" s="369" t="s">
        <v>2540</v>
      </c>
      <c r="D194" s="375"/>
      <c r="E194" s="375"/>
      <c r="F194" s="375"/>
      <c r="G194" s="371" t="s">
        <v>2541</v>
      </c>
      <c r="H194" s="219" t="s">
        <v>2276</v>
      </c>
      <c r="I194" s="375"/>
      <c r="J194" s="390">
        <v>45016</v>
      </c>
      <c r="K194" s="373">
        <v>27279</v>
      </c>
      <c r="L194" s="371" t="s">
        <v>331</v>
      </c>
      <c r="M194" s="223">
        <v>330217.22400000005</v>
      </c>
      <c r="N194" s="223">
        <v>163674</v>
      </c>
      <c r="O194" s="223">
        <v>357262.71</v>
      </c>
    </row>
    <row r="195" spans="1:15" ht="25.5" x14ac:dyDescent="0.2">
      <c r="A195" s="364" t="s">
        <v>326</v>
      </c>
      <c r="B195" s="224" t="s">
        <v>2218</v>
      </c>
      <c r="C195" s="369" t="s">
        <v>2542</v>
      </c>
      <c r="D195" s="375"/>
      <c r="E195" s="375"/>
      <c r="F195" s="375"/>
      <c r="G195" s="371" t="s">
        <v>2543</v>
      </c>
      <c r="H195" s="358" t="s">
        <v>2278</v>
      </c>
      <c r="I195" s="375"/>
      <c r="J195" s="390">
        <v>45291</v>
      </c>
      <c r="K195" s="373">
        <v>36119.734199999999</v>
      </c>
      <c r="L195" s="371" t="s">
        <v>2441</v>
      </c>
      <c r="M195" s="223">
        <v>443816.63600000006</v>
      </c>
      <c r="N195" s="223">
        <v>216718.40520000001</v>
      </c>
      <c r="O195" s="223">
        <v>455948.38607999997</v>
      </c>
    </row>
    <row r="196" spans="1:15" ht="24" x14ac:dyDescent="0.2">
      <c r="A196" s="364" t="s">
        <v>326</v>
      </c>
      <c r="B196" s="224" t="s">
        <v>2218</v>
      </c>
      <c r="C196" s="369" t="s">
        <v>2544</v>
      </c>
      <c r="D196" s="375"/>
      <c r="E196" s="375"/>
      <c r="F196" s="375"/>
      <c r="G196" s="371" t="s">
        <v>2545</v>
      </c>
      <c r="H196" s="358" t="s">
        <v>2295</v>
      </c>
      <c r="I196" s="375"/>
      <c r="J196" s="390">
        <v>44805</v>
      </c>
      <c r="K196" s="373">
        <v>21452.723464536</v>
      </c>
      <c r="L196" s="371" t="s">
        <v>331</v>
      </c>
      <c r="M196" s="223">
        <v>306157.79359998682</v>
      </c>
      <c r="N196" s="223">
        <v>130389.59750412958</v>
      </c>
      <c r="O196" s="223">
        <v>284343.21570144669</v>
      </c>
    </row>
    <row r="197" spans="1:15" ht="24" x14ac:dyDescent="0.2">
      <c r="A197" s="364" t="s">
        <v>326</v>
      </c>
      <c r="B197" s="224" t="s">
        <v>2218</v>
      </c>
      <c r="C197" s="369" t="s">
        <v>2546</v>
      </c>
      <c r="D197" s="375"/>
      <c r="E197" s="375"/>
      <c r="F197" s="375"/>
      <c r="G197" s="371" t="s">
        <v>2347</v>
      </c>
      <c r="H197" s="358" t="s">
        <v>2278</v>
      </c>
      <c r="I197" s="375"/>
      <c r="J197" s="390">
        <v>11904</v>
      </c>
      <c r="K197" s="373">
        <v>56273.654249999992</v>
      </c>
      <c r="L197" s="371" t="s">
        <v>331</v>
      </c>
      <c r="M197" s="223">
        <v>424669.46089923609</v>
      </c>
      <c r="N197" s="223">
        <v>0</v>
      </c>
      <c r="O197" s="223">
        <v>710356.33019999985</v>
      </c>
    </row>
    <row r="198" spans="1:15" ht="24" x14ac:dyDescent="0.2">
      <c r="A198" s="364" t="s">
        <v>326</v>
      </c>
      <c r="B198" s="224" t="s">
        <v>2218</v>
      </c>
      <c r="C198" s="369"/>
      <c r="D198" s="375"/>
      <c r="E198" s="375"/>
      <c r="F198" s="375"/>
      <c r="G198" s="371" t="s">
        <v>2547</v>
      </c>
      <c r="H198" s="358" t="s">
        <v>2276</v>
      </c>
      <c r="I198" s="375"/>
      <c r="J198" s="390">
        <v>44926</v>
      </c>
      <c r="K198" s="373">
        <v>3897</v>
      </c>
      <c r="L198" s="371" t="s">
        <v>331</v>
      </c>
      <c r="M198" s="223">
        <v>47184.000000000007</v>
      </c>
      <c r="N198" s="223">
        <v>23382</v>
      </c>
      <c r="O198" s="223">
        <v>51652.44</v>
      </c>
    </row>
    <row r="199" spans="1:15" ht="24" x14ac:dyDescent="0.2">
      <c r="A199" s="364" t="s">
        <v>326</v>
      </c>
      <c r="B199" s="224" t="s">
        <v>2218</v>
      </c>
      <c r="C199" s="369"/>
      <c r="D199" s="375"/>
      <c r="E199" s="375"/>
      <c r="F199" s="375"/>
      <c r="G199" s="371" t="s">
        <v>2305</v>
      </c>
      <c r="H199" s="358" t="s">
        <v>2276</v>
      </c>
      <c r="I199" s="375"/>
      <c r="J199" s="390">
        <v>45992</v>
      </c>
      <c r="K199" s="373">
        <v>12470.4</v>
      </c>
      <c r="L199" s="371" t="s">
        <v>331</v>
      </c>
      <c r="M199" s="223">
        <v>172717.03200000001</v>
      </c>
      <c r="N199" s="223">
        <v>57539.204999999994</v>
      </c>
      <c r="O199" s="223">
        <v>157416.95999999999</v>
      </c>
    </row>
    <row r="200" spans="1:15" ht="24" x14ac:dyDescent="0.2">
      <c r="A200" s="364" t="s">
        <v>326</v>
      </c>
      <c r="B200" s="224" t="s">
        <v>2218</v>
      </c>
      <c r="C200" s="369"/>
      <c r="D200" s="375"/>
      <c r="E200" s="375"/>
      <c r="F200" s="375"/>
      <c r="G200" s="371"/>
      <c r="H200" s="358" t="s">
        <v>2295</v>
      </c>
      <c r="I200" s="375"/>
      <c r="J200" s="390">
        <v>45108</v>
      </c>
      <c r="K200" s="373">
        <v>32734.799999999999</v>
      </c>
      <c r="L200" s="371" t="s">
        <v>331</v>
      </c>
      <c r="M200" s="223">
        <v>396345.60000000003</v>
      </c>
      <c r="N200" s="223">
        <v>196408.8</v>
      </c>
      <c r="O200" s="223">
        <v>421828.26</v>
      </c>
    </row>
    <row r="201" spans="1:15" ht="24" x14ac:dyDescent="0.2">
      <c r="A201" s="364" t="s">
        <v>326</v>
      </c>
      <c r="B201" s="224" t="s">
        <v>2218</v>
      </c>
      <c r="C201" s="369"/>
      <c r="D201" s="375"/>
      <c r="E201" s="375"/>
      <c r="F201" s="375"/>
      <c r="G201" s="371" t="s">
        <v>2548</v>
      </c>
      <c r="H201" s="358" t="s">
        <v>2278</v>
      </c>
      <c r="I201" s="375"/>
      <c r="J201" s="390">
        <v>45291</v>
      </c>
      <c r="K201" s="373">
        <v>20471.389700579999</v>
      </c>
      <c r="L201" s="371" t="s">
        <v>331</v>
      </c>
      <c r="M201" s="223">
        <v>333307.75152330002</v>
      </c>
      <c r="N201" s="223">
        <v>158204.46261749219</v>
      </c>
      <c r="O201" s="223">
        <v>258415.44245899198</v>
      </c>
    </row>
    <row r="202" spans="1:15" ht="24" x14ac:dyDescent="0.2">
      <c r="A202" s="364" t="s">
        <v>326</v>
      </c>
      <c r="B202" s="224" t="s">
        <v>2218</v>
      </c>
      <c r="C202" s="369" t="s">
        <v>2549</v>
      </c>
      <c r="D202" s="375"/>
      <c r="E202" s="375"/>
      <c r="F202" s="375"/>
      <c r="G202" s="371" t="s">
        <v>2550</v>
      </c>
      <c r="H202" s="358" t="s">
        <v>2278</v>
      </c>
      <c r="I202" s="375"/>
      <c r="J202" s="390">
        <v>45894</v>
      </c>
      <c r="K202" s="373">
        <v>11301.3</v>
      </c>
      <c r="L202" s="371" t="s">
        <v>331</v>
      </c>
      <c r="M202" s="223">
        <v>136833.60000000001</v>
      </c>
      <c r="N202" s="223">
        <v>67807.8</v>
      </c>
      <c r="O202" s="223">
        <v>142659.12</v>
      </c>
    </row>
    <row r="203" spans="1:15" ht="24" x14ac:dyDescent="0.2">
      <c r="A203" s="364" t="s">
        <v>326</v>
      </c>
      <c r="B203" s="224" t="s">
        <v>2218</v>
      </c>
      <c r="C203" s="369" t="s">
        <v>2551</v>
      </c>
      <c r="D203" s="375"/>
      <c r="E203" s="375"/>
      <c r="F203" s="375"/>
      <c r="G203" s="371" t="s">
        <v>2552</v>
      </c>
      <c r="H203" s="358" t="s">
        <v>2553</v>
      </c>
      <c r="I203" s="375"/>
      <c r="J203" s="371" t="s">
        <v>2296</v>
      </c>
      <c r="K203" s="373">
        <v>389.7</v>
      </c>
      <c r="L203" s="371" t="s">
        <v>331</v>
      </c>
      <c r="M203" s="223">
        <v>0</v>
      </c>
      <c r="N203" s="223">
        <v>0</v>
      </c>
      <c r="O203" s="223">
        <v>4919.28</v>
      </c>
    </row>
    <row r="204" spans="1:15" ht="24" x14ac:dyDescent="0.2">
      <c r="A204" s="364" t="s">
        <v>326</v>
      </c>
      <c r="B204" s="224" t="s">
        <v>2218</v>
      </c>
      <c r="C204" s="369" t="s">
        <v>2554</v>
      </c>
      <c r="D204" s="375"/>
      <c r="E204" s="375"/>
      <c r="F204" s="375"/>
      <c r="G204" s="371" t="s">
        <v>2555</v>
      </c>
      <c r="H204" s="358" t="s">
        <v>2278</v>
      </c>
      <c r="I204" s="375"/>
      <c r="J204" s="371" t="s">
        <v>2556</v>
      </c>
      <c r="K204" s="373">
        <v>9505.0787043599994</v>
      </c>
      <c r="L204" s="371" t="s">
        <v>331</v>
      </c>
      <c r="M204" s="223">
        <v>131410.02591912</v>
      </c>
      <c r="N204" s="223">
        <v>57030.472226159996</v>
      </c>
      <c r="O204" s="223">
        <v>122984.59624840559</v>
      </c>
    </row>
    <row r="205" spans="1:15" ht="24" x14ac:dyDescent="0.2">
      <c r="A205" s="364" t="s">
        <v>326</v>
      </c>
      <c r="B205" s="224" t="s">
        <v>2218</v>
      </c>
      <c r="C205" s="369"/>
      <c r="D205" s="375"/>
      <c r="E205" s="375"/>
      <c r="F205" s="375"/>
      <c r="G205" s="371" t="s">
        <v>2557</v>
      </c>
      <c r="H205" s="358" t="s">
        <v>2278</v>
      </c>
      <c r="I205" s="375"/>
      <c r="J205" s="390">
        <v>45688</v>
      </c>
      <c r="K205" s="373">
        <v>6338.5484399999996</v>
      </c>
      <c r="L205" s="371" t="s">
        <v>331</v>
      </c>
      <c r="M205" s="223">
        <v>91494.173548800012</v>
      </c>
      <c r="N205" s="223">
        <v>39615.927749999995</v>
      </c>
      <c r="O205" s="223">
        <v>80013.073056000008</v>
      </c>
    </row>
    <row r="206" spans="1:15" ht="24" x14ac:dyDescent="0.2">
      <c r="A206" s="364" t="s">
        <v>326</v>
      </c>
      <c r="B206" s="224" t="s">
        <v>2218</v>
      </c>
      <c r="C206" s="369" t="s">
        <v>2558</v>
      </c>
      <c r="D206" s="375"/>
      <c r="E206" s="375"/>
      <c r="F206" s="375"/>
      <c r="G206" s="371" t="s">
        <v>2559</v>
      </c>
      <c r="H206" s="358" t="s">
        <v>2295</v>
      </c>
      <c r="I206" s="375"/>
      <c r="J206" s="390">
        <v>45117</v>
      </c>
      <c r="K206" s="373">
        <v>15588</v>
      </c>
      <c r="L206" s="371" t="s">
        <v>331</v>
      </c>
      <c r="M206" s="223">
        <v>188736.00000000003</v>
      </c>
      <c r="N206" s="223">
        <v>93528</v>
      </c>
      <c r="O206" s="223">
        <v>196771.20000000001</v>
      </c>
    </row>
    <row r="207" spans="1:15" ht="24" x14ac:dyDescent="0.2">
      <c r="A207" s="364" t="s">
        <v>326</v>
      </c>
      <c r="B207" s="224" t="s">
        <v>2218</v>
      </c>
      <c r="C207" s="369"/>
      <c r="D207" s="375"/>
      <c r="E207" s="375"/>
      <c r="F207" s="375"/>
      <c r="G207" s="371" t="s">
        <v>2295</v>
      </c>
      <c r="H207" s="358" t="s">
        <v>2278</v>
      </c>
      <c r="I207" s="375"/>
      <c r="J207" s="390">
        <v>45017</v>
      </c>
      <c r="K207" s="373">
        <v>9742.5</v>
      </c>
      <c r="L207" s="371" t="s">
        <v>331</v>
      </c>
      <c r="M207" s="223">
        <v>118639.88212000001</v>
      </c>
      <c r="N207" s="223">
        <v>53051.263919999998</v>
      </c>
      <c r="O207" s="223">
        <v>127081.4</v>
      </c>
    </row>
    <row r="208" spans="1:15" ht="24" x14ac:dyDescent="0.2">
      <c r="A208" s="364" t="s">
        <v>326</v>
      </c>
      <c r="B208" s="224" t="s">
        <v>2218</v>
      </c>
      <c r="C208" s="369"/>
      <c r="D208" s="375"/>
      <c r="E208" s="375"/>
      <c r="F208" s="375"/>
      <c r="G208" s="371" t="s">
        <v>2560</v>
      </c>
      <c r="H208" s="358" t="s">
        <v>2295</v>
      </c>
      <c r="I208" s="375"/>
      <c r="J208" s="390">
        <v>44990</v>
      </c>
      <c r="K208" s="373">
        <v>8573.4</v>
      </c>
      <c r="L208" s="371" t="s">
        <v>331</v>
      </c>
      <c r="M208" s="223">
        <v>101838.8</v>
      </c>
      <c r="N208" s="223">
        <v>44153.009999999995</v>
      </c>
      <c r="O208" s="223">
        <v>131672.728</v>
      </c>
    </row>
    <row r="209" spans="1:4" x14ac:dyDescent="0.2">
      <c r="A209" s="392" t="s">
        <v>2561</v>
      </c>
      <c r="B209" s="392"/>
      <c r="C209" s="392"/>
      <c r="D209" s="392"/>
    </row>
    <row r="210" spans="1:4" x14ac:dyDescent="0.2">
      <c r="A210" s="46" t="s">
        <v>243</v>
      </c>
    </row>
    <row r="211" spans="1:4" x14ac:dyDescent="0.2">
      <c r="A211" s="46" t="s">
        <v>271</v>
      </c>
    </row>
  </sheetData>
  <mergeCells count="10">
    <mergeCell ref="A1:O1"/>
    <mergeCell ref="C2:O2"/>
    <mergeCell ref="A3:B3"/>
    <mergeCell ref="C3:D3"/>
    <mergeCell ref="E3:I3"/>
    <mergeCell ref="J3:L3"/>
    <mergeCell ref="M3:M4"/>
    <mergeCell ref="N3:N4"/>
    <mergeCell ref="O3:O4"/>
    <mergeCell ref="A2:B2"/>
  </mergeCells>
  <pageMargins left="0.19685039370078741" right="0.19685039370078741" top="0.74803149606299213" bottom="0.74803149606299213" header="0.31496062992125984" footer="0.31496062992125984"/>
  <pageSetup paperSize="9" scale="59" fitToHeight="2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16</vt:i4>
      </vt:variant>
    </vt:vector>
  </HeadingPairs>
  <TitlesOfParts>
    <vt:vector size="28" baseType="lpstr">
      <vt:lpstr>FMTO 01</vt:lpstr>
      <vt:lpstr>FMTO 02</vt:lpstr>
      <vt:lpstr>FMTO 03</vt:lpstr>
      <vt:lpstr>FMTO 04</vt:lpstr>
      <vt:lpstr>FMTO 05</vt:lpstr>
      <vt:lpstr>FMTO 06</vt:lpstr>
      <vt:lpstr>FMTO 07</vt:lpstr>
      <vt:lpstr>FMTO 08</vt:lpstr>
      <vt:lpstr>FMTO 09</vt:lpstr>
      <vt:lpstr>FMTO 10</vt:lpstr>
      <vt:lpstr>FMTO 11</vt:lpstr>
      <vt:lpstr>FMTO 12</vt:lpstr>
      <vt:lpstr>'FMTO 01'!Área_de_impresión</vt:lpstr>
      <vt:lpstr>'FMTO 02'!Área_de_impresión</vt:lpstr>
      <vt:lpstr>'FMTO 03'!Área_de_impresión</vt:lpstr>
      <vt:lpstr>'FMTO 04'!Área_de_impresión</vt:lpstr>
      <vt:lpstr>'FMTO 05'!Área_de_impresión</vt:lpstr>
      <vt:lpstr>'FMTO 06'!Área_de_impresión</vt:lpstr>
      <vt:lpstr>'FMTO 07'!Área_de_impresión</vt:lpstr>
      <vt:lpstr>'FMTO 08'!Área_de_impresión</vt:lpstr>
      <vt:lpstr>'FMTO 09'!Área_de_impresión</vt:lpstr>
      <vt:lpstr>'FMTO 10'!Área_de_impresión</vt:lpstr>
      <vt:lpstr>'FMTO 11'!Área_de_impresión</vt:lpstr>
      <vt:lpstr>'FMTO 12'!Área_de_impresión</vt:lpstr>
      <vt:lpstr>'FMTO 04'!Títulos_a_imprimir</vt:lpstr>
      <vt:lpstr>'FMTO 07'!Títulos_a_imprimir</vt:lpstr>
      <vt:lpstr>'FMTO 09'!Títulos_a_imprimir</vt:lpstr>
      <vt:lpstr>'FMTO 11'!Títulos_a_imprimir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De Cordova Lopez Del Solar</dc:creator>
  <cp:lastModifiedBy>Luis Enrique Pineda Larzo</cp:lastModifiedBy>
  <cp:lastPrinted>2022-09-09T20:33:58Z</cp:lastPrinted>
  <dcterms:created xsi:type="dcterms:W3CDTF">2022-08-23T21:13:02Z</dcterms:created>
  <dcterms:modified xsi:type="dcterms:W3CDTF">2022-10-11T14:20:10Z</dcterms:modified>
</cp:coreProperties>
</file>