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5a6b54e724fd0f3b/Documentos/LUNA/SECTORES/Fuero Militar Policial/"/>
    </mc:Choice>
  </mc:AlternateContent>
  <xr:revisionPtr revIDLastSave="0" documentId="8_{42BC9BAE-A6FC-4FFC-B29B-6B66E9FE7485}" xr6:coauthVersionLast="47" xr6:coauthVersionMax="47" xr10:uidLastSave="{00000000-0000-0000-0000-000000000000}"/>
  <bookViews>
    <workbookView xWindow="-98" yWindow="-98" windowWidth="19396" windowHeight="11475" tabRatio="915" activeTab="2" xr2:uid="{00000000-000D-0000-FFFF-FFFF00000000}"/>
  </bookViews>
  <sheets>
    <sheet name="FMTO 01" sheetId="1" r:id="rId1"/>
    <sheet name="FMTO 02" sheetId="2" r:id="rId2"/>
    <sheet name="FMTO 03" sheetId="4" r:id="rId3"/>
    <sheet name="FMTO 04" sheetId="5" r:id="rId4"/>
    <sheet name="FMTO 05" sheetId="3" r:id="rId5"/>
    <sheet name="FMTO 06" sheetId="6" r:id="rId6"/>
    <sheet name="FMTO 07" sheetId="8" r:id="rId7"/>
    <sheet name="FMTO 08" sheetId="9" r:id="rId8"/>
    <sheet name="FMTO 09" sheetId="12" r:id="rId9"/>
    <sheet name="FMTO 10 " sheetId="7" r:id="rId10"/>
    <sheet name="FMTO 11" sheetId="11" r:id="rId11"/>
    <sheet name="FMTO 12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7" i="11" l="1"/>
  <c r="M177" i="11"/>
  <c r="E177" i="11"/>
  <c r="P176" i="11"/>
  <c r="M176" i="11"/>
  <c r="P175" i="11"/>
  <c r="M175" i="11"/>
  <c r="P174" i="11"/>
  <c r="M174" i="11"/>
  <c r="P173" i="11"/>
  <c r="M173" i="11"/>
  <c r="P172" i="11"/>
  <c r="M172" i="11"/>
  <c r="P171" i="11"/>
  <c r="M171" i="11"/>
  <c r="P170" i="11"/>
  <c r="M170" i="11"/>
  <c r="P169" i="11"/>
  <c r="M169" i="11"/>
  <c r="P168" i="11"/>
  <c r="M168" i="11"/>
  <c r="P167" i="11"/>
  <c r="M167" i="11"/>
  <c r="P166" i="11"/>
  <c r="M166" i="11"/>
  <c r="P165" i="11"/>
  <c r="M165" i="11"/>
  <c r="P164" i="11"/>
  <c r="M164" i="11"/>
  <c r="P163" i="11"/>
  <c r="M163" i="11"/>
  <c r="P162" i="11"/>
  <c r="M162" i="11"/>
  <c r="P161" i="11"/>
  <c r="M161" i="11"/>
  <c r="P160" i="11"/>
  <c r="M160" i="11"/>
  <c r="P159" i="11"/>
  <c r="M159" i="11"/>
  <c r="P158" i="11"/>
  <c r="M158" i="11"/>
  <c r="P157" i="11"/>
  <c r="M157" i="11"/>
  <c r="P156" i="11"/>
  <c r="M156" i="11"/>
  <c r="P155" i="11"/>
  <c r="M155" i="11"/>
  <c r="P154" i="11"/>
  <c r="M154" i="11"/>
  <c r="P153" i="11"/>
  <c r="M153" i="11"/>
  <c r="P152" i="11"/>
  <c r="M152" i="11"/>
  <c r="P151" i="11"/>
  <c r="M151" i="11"/>
  <c r="P150" i="11"/>
  <c r="M150" i="11"/>
  <c r="P149" i="11"/>
  <c r="M149" i="11"/>
  <c r="P148" i="11"/>
  <c r="M148" i="11"/>
  <c r="P147" i="11"/>
  <c r="M147" i="11"/>
  <c r="P146" i="11"/>
  <c r="M146" i="11"/>
  <c r="P145" i="11"/>
  <c r="M145" i="11"/>
  <c r="P144" i="11"/>
  <c r="M144" i="11"/>
  <c r="P143" i="11"/>
  <c r="M143" i="11"/>
  <c r="P142" i="11"/>
  <c r="M142" i="11"/>
  <c r="P141" i="11"/>
  <c r="M141" i="11"/>
  <c r="P140" i="11"/>
  <c r="M140" i="11"/>
  <c r="P139" i="11"/>
  <c r="M139" i="11"/>
  <c r="P138" i="11"/>
  <c r="M138" i="11"/>
  <c r="P137" i="11"/>
  <c r="M137" i="11"/>
  <c r="P136" i="11"/>
  <c r="M136" i="11"/>
  <c r="P135" i="11"/>
  <c r="M135" i="11"/>
  <c r="P134" i="11"/>
  <c r="M134" i="11"/>
  <c r="P133" i="11"/>
  <c r="M133" i="11"/>
  <c r="P132" i="11"/>
  <c r="M132" i="11"/>
  <c r="P131" i="11"/>
  <c r="M131" i="11"/>
  <c r="P130" i="11"/>
  <c r="M130" i="11"/>
  <c r="P129" i="11"/>
  <c r="M129" i="11"/>
  <c r="P128" i="11"/>
  <c r="M128" i="11"/>
  <c r="P127" i="11"/>
  <c r="M127" i="11"/>
  <c r="P126" i="11"/>
  <c r="M126" i="11"/>
  <c r="P125" i="11"/>
  <c r="M125" i="11"/>
  <c r="P124" i="11"/>
  <c r="M124" i="11"/>
  <c r="P123" i="11"/>
  <c r="P122" i="11"/>
  <c r="M122" i="11"/>
  <c r="P121" i="11"/>
  <c r="M121" i="11"/>
  <c r="P120" i="11"/>
  <c r="M120" i="11"/>
  <c r="P119" i="11"/>
  <c r="M119" i="11"/>
  <c r="P118" i="11"/>
  <c r="M118" i="11"/>
  <c r="P117" i="11"/>
  <c r="M117" i="11"/>
  <c r="P116" i="11"/>
  <c r="M116" i="11"/>
  <c r="P115" i="11"/>
  <c r="M115" i="11"/>
  <c r="P114" i="11"/>
  <c r="M114" i="11"/>
  <c r="P113" i="11"/>
  <c r="M113" i="11"/>
  <c r="P112" i="11"/>
  <c r="M112" i="11"/>
  <c r="P111" i="11"/>
  <c r="M111" i="11"/>
  <c r="P110" i="11"/>
  <c r="M110" i="11"/>
  <c r="P109" i="11"/>
  <c r="M109" i="11"/>
  <c r="P108" i="11"/>
  <c r="M108" i="11"/>
  <c r="P107" i="11"/>
  <c r="M107" i="11"/>
  <c r="P106" i="11"/>
  <c r="M106" i="11"/>
  <c r="P105" i="11"/>
  <c r="M105" i="11"/>
  <c r="P104" i="11"/>
  <c r="M104" i="11"/>
  <c r="P103" i="11"/>
  <c r="M103" i="11"/>
  <c r="P102" i="11"/>
  <c r="M102" i="11"/>
  <c r="P101" i="11"/>
  <c r="M101" i="11"/>
  <c r="P100" i="11"/>
  <c r="M100" i="11"/>
  <c r="P99" i="11"/>
  <c r="M99" i="11"/>
  <c r="P98" i="11"/>
  <c r="M98" i="11"/>
  <c r="P97" i="11"/>
  <c r="M97" i="11"/>
  <c r="P96" i="11"/>
  <c r="M96" i="11"/>
  <c r="P95" i="11"/>
  <c r="M95" i="11"/>
  <c r="P94" i="11"/>
  <c r="M94" i="11"/>
  <c r="P93" i="11"/>
  <c r="M93" i="11"/>
  <c r="P92" i="11"/>
  <c r="M92" i="11"/>
  <c r="P91" i="11"/>
  <c r="M91" i="11"/>
  <c r="P90" i="11"/>
  <c r="M90" i="11"/>
  <c r="P89" i="11"/>
  <c r="M89" i="11"/>
  <c r="P88" i="11"/>
  <c r="M88" i="11"/>
  <c r="P87" i="11"/>
  <c r="P86" i="11"/>
  <c r="M86" i="11"/>
  <c r="P85" i="11"/>
  <c r="M85" i="11"/>
  <c r="P84" i="11"/>
  <c r="M84" i="11"/>
  <c r="P83" i="11"/>
  <c r="M83" i="11"/>
  <c r="P82" i="11"/>
  <c r="M82" i="11"/>
  <c r="P81" i="11"/>
  <c r="M81" i="11"/>
  <c r="P80" i="11"/>
  <c r="P79" i="11"/>
  <c r="M79" i="11"/>
  <c r="P78" i="11"/>
  <c r="M78" i="11"/>
  <c r="P77" i="11"/>
  <c r="M77" i="11"/>
  <c r="P76" i="11"/>
  <c r="M76" i="11"/>
  <c r="P75" i="11"/>
  <c r="M75" i="11"/>
  <c r="P74" i="11"/>
  <c r="M74" i="11"/>
  <c r="P73" i="11"/>
  <c r="M73" i="11"/>
  <c r="P72" i="11"/>
  <c r="M72" i="11"/>
  <c r="P71" i="11"/>
  <c r="M71" i="11"/>
  <c r="P70" i="11"/>
  <c r="M70" i="11"/>
  <c r="P69" i="11"/>
  <c r="M69" i="11"/>
  <c r="P68" i="11"/>
  <c r="M68" i="11"/>
  <c r="P67" i="11"/>
  <c r="M67" i="11"/>
  <c r="P66" i="11"/>
  <c r="M66" i="11"/>
  <c r="P65" i="11"/>
  <c r="M65" i="11"/>
  <c r="P64" i="11"/>
  <c r="P63" i="11"/>
  <c r="M63" i="11"/>
  <c r="P62" i="11"/>
  <c r="M62" i="11"/>
  <c r="P61" i="11"/>
  <c r="M61" i="11"/>
  <c r="P60" i="11"/>
  <c r="M60" i="11"/>
  <c r="P59" i="11"/>
  <c r="M59" i="11"/>
  <c r="P58" i="11"/>
  <c r="P57" i="11"/>
  <c r="M57" i="11"/>
  <c r="P56" i="11"/>
  <c r="M56" i="11"/>
  <c r="P55" i="11"/>
  <c r="M55" i="11"/>
  <c r="P54" i="11"/>
  <c r="M54" i="11"/>
  <c r="P53" i="11"/>
  <c r="M53" i="11"/>
  <c r="P52" i="11"/>
  <c r="M52" i="11"/>
  <c r="P51" i="11"/>
  <c r="M51" i="11"/>
  <c r="P50" i="11"/>
  <c r="M50" i="11"/>
  <c r="P49" i="11"/>
  <c r="M49" i="11"/>
  <c r="P48" i="11"/>
  <c r="M48" i="11"/>
  <c r="P47" i="11"/>
  <c r="M47" i="11"/>
  <c r="P46" i="11"/>
  <c r="M46" i="11"/>
  <c r="P45" i="11"/>
  <c r="M45" i="11"/>
  <c r="P44" i="11"/>
  <c r="M44" i="11"/>
  <c r="P43" i="11"/>
  <c r="M43" i="11"/>
  <c r="P42" i="11"/>
  <c r="M42" i="11"/>
  <c r="P41" i="11"/>
  <c r="M41" i="11"/>
  <c r="P40" i="11"/>
  <c r="M40" i="11"/>
  <c r="P39" i="11"/>
  <c r="M39" i="11"/>
  <c r="P38" i="11"/>
  <c r="M38" i="11"/>
  <c r="P37" i="11"/>
  <c r="M37" i="11"/>
  <c r="P36" i="11"/>
  <c r="M36" i="11"/>
  <c r="P35" i="11"/>
  <c r="M35" i="11"/>
  <c r="P34" i="11"/>
  <c r="P33" i="11"/>
  <c r="M33" i="11"/>
  <c r="P32" i="11"/>
  <c r="M32" i="11"/>
  <c r="P31" i="11"/>
  <c r="P30" i="11"/>
  <c r="M30" i="11"/>
  <c r="P29" i="11"/>
  <c r="M29" i="11"/>
  <c r="P28" i="11"/>
  <c r="M28" i="11"/>
  <c r="P27" i="11"/>
  <c r="M27" i="11"/>
  <c r="P26" i="11"/>
  <c r="M26" i="11"/>
  <c r="P25" i="11"/>
  <c r="M25" i="11"/>
  <c r="P24" i="11"/>
  <c r="M24" i="11"/>
  <c r="P23" i="11"/>
  <c r="M23" i="11"/>
  <c r="P22" i="11"/>
  <c r="M22" i="11"/>
  <c r="P21" i="11"/>
  <c r="M21" i="11"/>
  <c r="P20" i="11"/>
  <c r="M20" i="11"/>
  <c r="P19" i="11"/>
  <c r="M19" i="11"/>
  <c r="P18" i="11"/>
  <c r="M18" i="11"/>
  <c r="P17" i="11"/>
  <c r="M17" i="11"/>
  <c r="P16" i="11"/>
  <c r="M16" i="11"/>
  <c r="P15" i="11"/>
  <c r="M15" i="11"/>
  <c r="P14" i="11"/>
  <c r="M14" i="11"/>
  <c r="P13" i="11"/>
  <c r="M13" i="11"/>
  <c r="P12" i="11"/>
  <c r="M12" i="11"/>
  <c r="P11" i="11"/>
  <c r="M11" i="11"/>
  <c r="P10" i="11"/>
  <c r="M10" i="11"/>
  <c r="P9" i="11"/>
  <c r="M9" i="11"/>
  <c r="P8" i="11"/>
  <c r="M8" i="11"/>
  <c r="P7" i="11"/>
  <c r="M7" i="11"/>
  <c r="P6" i="11"/>
  <c r="M6" i="11"/>
  <c r="P5" i="11"/>
  <c r="M5" i="11"/>
  <c r="D28" i="5" l="1"/>
  <c r="H28" i="5"/>
  <c r="F28" i="5"/>
  <c r="E33" i="6" l="1"/>
  <c r="E34" i="6" s="1"/>
  <c r="D33" i="6"/>
  <c r="D34" i="6" s="1"/>
  <c r="C33" i="6"/>
  <c r="B33" i="6"/>
  <c r="C34" i="6"/>
  <c r="B34" i="6"/>
  <c r="I6" i="6"/>
  <c r="J7" i="6"/>
  <c r="J8" i="6"/>
  <c r="J11" i="6"/>
  <c r="J12" i="6"/>
  <c r="J14" i="6"/>
  <c r="J15" i="6"/>
  <c r="J16" i="6"/>
  <c r="J19" i="6"/>
  <c r="J20" i="6"/>
  <c r="J22" i="6"/>
  <c r="J28" i="6"/>
  <c r="J29" i="6"/>
  <c r="J30" i="6"/>
  <c r="J31" i="6"/>
  <c r="J6" i="6"/>
  <c r="H6" i="6"/>
  <c r="G28" i="6"/>
  <c r="G20" i="6"/>
  <c r="I20" i="6"/>
  <c r="I7" i="6"/>
  <c r="I8" i="6"/>
  <c r="I11" i="6"/>
  <c r="I12" i="6"/>
  <c r="I14" i="6"/>
  <c r="I15" i="6"/>
  <c r="I16" i="6"/>
  <c r="I19" i="6"/>
  <c r="I22" i="6"/>
  <c r="I28" i="6"/>
  <c r="I29" i="6"/>
  <c r="I30" i="6"/>
  <c r="I31" i="6"/>
  <c r="I33" i="6"/>
  <c r="F33" i="6"/>
  <c r="F34" i="6" s="1"/>
  <c r="I34" i="6" l="1"/>
  <c r="J33" i="6"/>
  <c r="H34" i="6"/>
  <c r="H33" i="6"/>
  <c r="G33" i="6"/>
  <c r="H31" i="6"/>
  <c r="G31" i="6"/>
  <c r="H30" i="6"/>
  <c r="G30" i="6"/>
  <c r="H29" i="6"/>
  <c r="G29" i="6"/>
  <c r="H28" i="6"/>
  <c r="H22" i="6"/>
  <c r="G22" i="6"/>
  <c r="H20" i="6"/>
  <c r="H19" i="6"/>
  <c r="G19" i="6"/>
  <c r="H16" i="6"/>
  <c r="G16" i="6"/>
  <c r="H15" i="6"/>
  <c r="G15" i="6"/>
  <c r="H14" i="6"/>
  <c r="G14" i="6"/>
  <c r="H12" i="6"/>
  <c r="G12" i="6"/>
  <c r="H11" i="6"/>
  <c r="G11" i="6"/>
  <c r="H8" i="6"/>
  <c r="G8" i="6"/>
  <c r="H7" i="6"/>
  <c r="G7" i="6"/>
  <c r="G6" i="6"/>
  <c r="G34" i="6" l="1"/>
  <c r="C19" i="4"/>
  <c r="D19" i="4"/>
  <c r="E19" i="4"/>
  <c r="F19" i="4"/>
  <c r="G19" i="4"/>
  <c r="I19" i="4"/>
  <c r="J19" i="4"/>
  <c r="K19" i="4"/>
  <c r="L19" i="4"/>
  <c r="N19" i="4"/>
  <c r="B19" i="4"/>
  <c r="D6" i="2"/>
  <c r="E6" i="2"/>
  <c r="F6" i="2"/>
  <c r="G6" i="2"/>
  <c r="H6" i="2"/>
  <c r="J6" i="2"/>
  <c r="K6" i="2"/>
  <c r="L6" i="2"/>
  <c r="M6" i="2"/>
  <c r="N6" i="2"/>
  <c r="O6" i="2"/>
  <c r="C6" i="2"/>
  <c r="E72" i="8"/>
  <c r="E48" i="8"/>
  <c r="E24" i="8"/>
  <c r="S10" i="1" l="1"/>
  <c r="P10" i="1"/>
  <c r="K10" i="1"/>
  <c r="O9" i="1"/>
  <c r="J9" i="1"/>
  <c r="O8" i="1"/>
  <c r="J8" i="1"/>
  <c r="O7" i="1"/>
  <c r="J7" i="1"/>
  <c r="O6" i="1"/>
  <c r="J6" i="1"/>
  <c r="N25" i="5" l="1"/>
  <c r="N26" i="5"/>
  <c r="N27" i="5"/>
  <c r="Q27" i="5" s="1"/>
  <c r="I26" i="5"/>
  <c r="Q26" i="5" s="1"/>
  <c r="I27" i="5"/>
  <c r="I28" i="5" s="1"/>
  <c r="I25" i="5"/>
  <c r="Q25" i="5" s="1"/>
  <c r="M6" i="4"/>
  <c r="M19" i="4" s="1"/>
  <c r="H6" i="4"/>
  <c r="H19" i="4" s="1"/>
  <c r="P5" i="2"/>
  <c r="P6" i="2" s="1"/>
  <c r="I5" i="2"/>
  <c r="I6" i="2" s="1"/>
  <c r="Q5" i="2" l="1"/>
  <c r="Q6" i="2" s="1"/>
  <c r="Q28" i="5"/>
  <c r="O6" i="4"/>
  <c r="O19" i="4" s="1"/>
  <c r="J3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  <author>Garces Villanueva Jennifer Lissete-PLANIFICACION</author>
  </authors>
  <commentList>
    <comment ref="D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  <comment ref="N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Proyección al 31/12/2022</t>
        </r>
      </text>
    </comment>
    <comment ref="Q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Proyección al 31/12/2022</t>
        </r>
      </text>
    </comment>
  </commentList>
</comments>
</file>

<file path=xl/sharedStrings.xml><?xml version="1.0" encoding="utf-8"?>
<sst xmlns="http://schemas.openxmlformats.org/spreadsheetml/2006/main" count="2501" uniqueCount="1073">
  <si>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</si>
  <si>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</si>
  <si>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</si>
  <si>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</si>
  <si>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</si>
  <si>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PLIEGOS DEL SECTOR O GOBIERNO REGIONAL</t>
  </si>
  <si>
    <t>GASTOS CORRIENTES</t>
  </si>
  <si>
    <t>GASTOS DE CAPITAL</t>
  </si>
  <si>
    <t>SERVICIO DE DEUDA</t>
  </si>
  <si>
    <t>TOTAL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</si>
  <si>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</si>
  <si>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</si>
  <si>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</si>
  <si>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</si>
  <si>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</si>
  <si>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</si>
  <si>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SUB TOTAL GASTOS CORRIENTES</t>
  </si>
  <si>
    <t>7: Donaciones y Transferencias</t>
  </si>
  <si>
    <t>8: Otros Gastos</t>
  </si>
  <si>
    <t>9: Adquisiciones de Activos No Financieros</t>
  </si>
  <si>
    <t>10: Adquisiciones de Activos Financieros</t>
  </si>
  <si>
    <t>SUB TOTAL GASTOS DE CAPITAL</t>
  </si>
  <si>
    <t>11: Servicio de la Deuda</t>
  </si>
  <si>
    <t>SUB TOTAL SERVICIO DE DEUDA</t>
  </si>
  <si>
    <t>TOTAL GASTOS UNIDAD EJECUTORA / ENTIDAD PÚBLICA</t>
  </si>
  <si>
    <t>PART. %</t>
  </si>
  <si>
    <t>UNIDADES EJECUTORAS DEL PLIEGO</t>
  </si>
  <si>
    <t>n</t>
  </si>
  <si>
    <t>Unidad de Medida</t>
  </si>
  <si>
    <t xml:space="preserve">Valor </t>
  </si>
  <si>
    <t>Año</t>
  </si>
  <si>
    <t>%</t>
  </si>
  <si>
    <t>Meta (Logro Esperado)</t>
  </si>
  <si>
    <t>Resultado obtenido</t>
  </si>
  <si>
    <t>PIA           Proyectado</t>
  </si>
  <si>
    <t>TOTALES</t>
  </si>
  <si>
    <t>AÑOS</t>
  </si>
  <si>
    <t>2022 (*)</t>
  </si>
  <si>
    <t>2023 (**)</t>
  </si>
  <si>
    <t>PROGRAMAS PRESUPESTALES</t>
  </si>
  <si>
    <t>PIA</t>
  </si>
  <si>
    <t>PIM</t>
  </si>
  <si>
    <t>EJEC</t>
  </si>
  <si>
    <t>0058: ACCESO DE LA POBLACION A LA PROPIEDAD PREDIAL FORMALIZADA</t>
  </si>
  <si>
    <t>0068: REDUCCION DE VULNERABILIDAD Y ATENCION DE EMERGENCIAS POR DESASTRES</t>
  </si>
  <si>
    <t>0082: PROGRAMA NACIONAL DE SANEAMIENTO URBANO</t>
  </si>
  <si>
    <t>0083: PROGRAMA NACIONAL DE SANEAMIENTO RURAL</t>
  </si>
  <si>
    <t>0109: NUESTRAS CIUDADES</t>
  </si>
  <si>
    <t>0111: APOYO AL HABITAT RURAL</t>
  </si>
  <si>
    <t>0146: ACCESO DE LAS FAMILIAS A VIVIENDA Y ENTORNO URBANO ADECUADO</t>
  </si>
  <si>
    <t>(*) Proyección al 31/12/2022</t>
  </si>
  <si>
    <t>(**) Proyecto 2023</t>
  </si>
  <si>
    <t>TOTAL S/</t>
  </si>
  <si>
    <t>RECURSOS PUBLICOS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</si>
  <si>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</si>
  <si>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</si>
  <si>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</si>
  <si>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</si>
  <si>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</si>
  <si>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</si>
  <si>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</si>
  <si>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</si>
  <si>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</si>
  <si>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</si>
  <si>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</si>
  <si>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>SUB TOTAL SER. DEUDA</t>
  </si>
  <si>
    <t>S/.</t>
  </si>
  <si>
    <t>EST. %</t>
  </si>
  <si>
    <t>1. RECURSOS ORDINARIOS</t>
  </si>
  <si>
    <t>2. RECURSOS DIRECTAM. RECAUD.</t>
  </si>
  <si>
    <t>3.- RECURSOS OPERACIONES</t>
  </si>
  <si>
    <t xml:space="preserve">       OFICIALES DE CREDITO</t>
  </si>
  <si>
    <t>4. DONACIONES Y TRANSFERENCIAS</t>
  </si>
  <si>
    <t>5. RECURSOS DETERMINADOS</t>
  </si>
  <si>
    <t xml:space="preserve">    - CANON  Y  SOBRECANON, REGALIAS</t>
  </si>
  <si>
    <t xml:space="preserve">       Y PARTICIPACIONES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</si>
  <si>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</si>
  <si>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</si>
  <si>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</si>
  <si>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OTROS (ESPECIFICAR)</t>
  </si>
  <si>
    <t>FUNCIONES</t>
  </si>
  <si>
    <t>PPTO (PIA)</t>
  </si>
  <si>
    <t>GASTOS CORRIENTES */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</si>
  <si>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</si>
  <si>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</si>
  <si>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</si>
  <si>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</si>
  <si>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</si>
  <si>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</si>
  <si>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</si>
  <si>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</si>
  <si>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</si>
  <si>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NUEVOS SOLES</t>
  </si>
  <si>
    <t>1 Legislativa</t>
  </si>
  <si>
    <t>2 Relaciones Exteriores</t>
  </si>
  <si>
    <t xml:space="preserve"> </t>
  </si>
  <si>
    <t>3 Planeam. Gestión y Reserva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</si>
  <si>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</si>
  <si>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</si>
  <si>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</si>
  <si>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</si>
  <si>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</si>
  <si>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</si>
  <si>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</si>
  <si>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</si>
  <si>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</si>
  <si>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</si>
  <si>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</si>
  <si>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</si>
  <si>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</si>
  <si>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</si>
  <si>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</si>
  <si>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</si>
  <si>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</si>
  <si>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</si>
  <si>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</si>
  <si>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</si>
  <si>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</si>
  <si>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</si>
  <si>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PPTO 2021 (PIM)</t>
  </si>
  <si>
    <t>ALIMENTOS DE PERSONAS</t>
  </si>
  <si>
    <t>BIENES DISTRIBUCION GRATUITA</t>
  </si>
  <si>
    <t>COMBUSTIBLE, CARBURANTES, LUBRICANTES Y AFINES</t>
  </si>
  <si>
    <t>CONTRATACION CON EMPRESAS DE SERVICIOS</t>
  </si>
  <si>
    <t>CONTRATO ADMINISTRATIVO DE SERVICIOS</t>
  </si>
  <si>
    <t>REPUESTOS Y ACCESORIOS</t>
  </si>
  <si>
    <t>SEGUROS</t>
  </si>
  <si>
    <t>SERVICIO DE MANTENIMIENTO, ACONDICIONAMIENTO Y REPARA</t>
  </si>
  <si>
    <t>SERVICIOS ADMINISTRATIVOS, FINANCIEROS Y DE SEGUROS</t>
  </si>
  <si>
    <t>SUMINISTROS MEDICOS</t>
  </si>
  <si>
    <t>VIATICOS Y ASIGNACIONES</t>
  </si>
  <si>
    <t>(PIA) = Presupuesto Institucional de Apertura</t>
  </si>
  <si>
    <t>(**) Recursos Públicos / Recursos Ordinarios / Recursos Directamente Recaudados / Donaciones  y  Transferencias / Operaciones Oficiales de Crédito/ Recursos Determinados</t>
  </si>
  <si>
    <t>ADQUISICIONES/CONTRATACIONES/OBRAS</t>
  </si>
  <si>
    <t>MODALIDAD</t>
  </si>
  <si>
    <t>FECHA DE SUSCRIPCION DEL CONTRATO</t>
  </si>
  <si>
    <t>AMPLIACION DE PLAZO</t>
  </si>
  <si>
    <t>FECHA DE ENTREGA</t>
  </si>
  <si>
    <t>…</t>
  </si>
  <si>
    <t>FECHA PROG. CONV.</t>
  </si>
  <si>
    <t>MONTO</t>
  </si>
  <si>
    <t>OBSERVACIONES</t>
  </si>
  <si>
    <t>CONSULTORIAS</t>
  </si>
  <si>
    <t>PERSONA NATURAL (DNI)</t>
  </si>
  <si>
    <t>EJECUCIÓN S/</t>
  </si>
  <si>
    <t xml:space="preserve">TOTAL </t>
  </si>
  <si>
    <t>UNIDAD EJECUTORA</t>
  </si>
  <si>
    <t>BANCO / INSTITUCIÓN FINANCIERA</t>
  </si>
  <si>
    <t>FECHA DE APERTURA</t>
  </si>
  <si>
    <t>MONEDA</t>
  </si>
  <si>
    <t>SALDO 2021 (*)</t>
  </si>
  <si>
    <t xml:space="preserve">       OFICIALES DE CRED. EXTERNO</t>
  </si>
  <si>
    <t xml:space="preserve">    - OTROS (ESPECIFIQUE)</t>
  </si>
  <si>
    <t>(*) Saldo al 31 de Diciembre de 2021</t>
  </si>
  <si>
    <t>CONTRATANTE</t>
  </si>
  <si>
    <t>CONTRATADO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</si>
  <si>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</si>
  <si>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</si>
  <si>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</si>
  <si>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</si>
  <si>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</si>
  <si>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</si>
  <si>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</si>
  <si>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</si>
  <si>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</si>
  <si>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</si>
  <si>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</si>
  <si>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</si>
  <si>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CAS</t>
  </si>
  <si>
    <t>ARRENDATARIO</t>
  </si>
  <si>
    <t>ARRENDADOR</t>
  </si>
  <si>
    <t>INMUEBLE</t>
  </si>
  <si>
    <t>CONTRATO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</si>
  <si>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</si>
  <si>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</si>
  <si>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</si>
  <si>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</si>
  <si>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</si>
  <si>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</si>
  <si>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OTROS</t>
  </si>
  <si>
    <t>VIGENCIA DEL CONTRATO</t>
  </si>
  <si>
    <t>MONTO MENSUAL</t>
  </si>
  <si>
    <t xml:space="preserve">FORMA DE PAGO (MENSUAL O ANUAL) Y FECHA DE PAGO </t>
  </si>
  <si>
    <t>RESULTADOS (Poblacion beneficiaria directa, Etc.)</t>
  </si>
  <si>
    <t>5.1 Contribuciones a Fondos</t>
  </si>
  <si>
    <t>5.2 Canon y Sobrecanon, Regalías, Renta de Aduanas y Participaciones</t>
  </si>
  <si>
    <t>5.3 Fondo de Compensación Municipal</t>
  </si>
  <si>
    <t>5.4 FONCOR</t>
  </si>
  <si>
    <t xml:space="preserve">5.5 Impuestos Municipales </t>
  </si>
  <si>
    <t>GASTO CAPITAL 2023</t>
  </si>
  <si>
    <t>GASTO CORRIENTE 2023</t>
  </si>
  <si>
    <t>SERVICIO DE DEUDA 2023</t>
  </si>
  <si>
    <t>Var. % (2022-2023)</t>
  </si>
  <si>
    <t>2022*</t>
  </si>
  <si>
    <t>2023**</t>
  </si>
  <si>
    <t>FORMATO 01: PRESUPUESTO Y RESULTADOS DE INDICADORES DE LOS OBJETIVOS ESTRATÉGICOS INSTITUCIONALES DEL 2021 AL 2023</t>
  </si>
  <si>
    <t>FORMATO 05: EJECUCION Y RESULTADOS DE PROGRAMAS PRESUPUESTALES 2021, 2022 Y PROYECCION  2023</t>
  </si>
  <si>
    <t>PPTO 2021
(PIA)</t>
  </si>
  <si>
    <t>PPTO 2022 
(PIA)</t>
  </si>
  <si>
    <t>PPTO 2023 (PROYECTO)</t>
  </si>
  <si>
    <t>PPTO 2022
(PIM 31 AGTO)</t>
  </si>
  <si>
    <t>Monto Diferencial PIA (2022-2021)</t>
  </si>
  <si>
    <t>Diferencia PIA (2023-2022)</t>
  </si>
  <si>
    <t>Variación % (2022-2021)/ 100</t>
  </si>
  <si>
    <t>Variación % (2023-2022)/ 100</t>
  </si>
  <si>
    <t>MONTO DE LA INVERSION Y/O CONTRATO (*)</t>
  </si>
  <si>
    <t>NOMBRE DE LA INVERSION      (Proyecto o IOAAR, Etc. )</t>
  </si>
  <si>
    <t>SALDO DE LA INVERSION O DEL  CONTRATO                 AL 31.12.2022</t>
  </si>
  <si>
    <t>(Solo montos mayores a S/ 1 Millon de Soles)</t>
  </si>
  <si>
    <t>EJECUCION  PROYECTADA DE LA INVERSION O DEL CONTRATO</t>
  </si>
  <si>
    <t>TIPO DE PROCEDIMIENTO DE SELECCIÓN</t>
  </si>
  <si>
    <t>NUMERO DEL PROCEDIMIENTO</t>
  </si>
  <si>
    <t>CONTRATISTA* (RUC y Denominacion)</t>
  </si>
  <si>
    <t>(*) Si es Consorcio consignar nombre y RUC de los integrantes</t>
  </si>
  <si>
    <t>(**) Proyección al 31/12/2022</t>
  </si>
  <si>
    <t>(***) Proyecto 2023</t>
  </si>
  <si>
    <t>EJECUCION DE LA INVERSION Y/O CONTRATO</t>
  </si>
  <si>
    <t xml:space="preserve">PLAZO DE EJECUCION </t>
  </si>
  <si>
    <t>INICIO DEL PROYECTO</t>
  </si>
  <si>
    <t>TERMINO DEL PROYECTO</t>
  </si>
  <si>
    <t>ADICIONALES Y DEDUCTIVOS</t>
  </si>
  <si>
    <t>INICIO</t>
  </si>
  <si>
    <t>TERMINO</t>
  </si>
  <si>
    <t>MONTO NETO</t>
  </si>
  <si>
    <t>CULMINACION DE OBRA</t>
  </si>
  <si>
    <t>ACTA DE RECEPCION DE OBRA</t>
  </si>
  <si>
    <t>LIQUIDACION DE OBRA</t>
  </si>
  <si>
    <t>SALDO DE LA INVERSION O CONTRATO AL 31.12.2023</t>
  </si>
  <si>
    <t>Años siguientes</t>
  </si>
  <si>
    <t xml:space="preserve">FECHA DE </t>
  </si>
  <si>
    <t>Codigo Unico de Inversion (CUI)</t>
  </si>
  <si>
    <t>Sub total 2022</t>
  </si>
  <si>
    <t>Sub total 2021</t>
  </si>
  <si>
    <t>Sub total 2023</t>
  </si>
  <si>
    <t>PERSONA JURIDICA* (RUC)</t>
  </si>
  <si>
    <t>PPTO 2021 (AL 31/12)</t>
  </si>
  <si>
    <t>PPTO 2022 (AL 30/06)</t>
  </si>
  <si>
    <t>PPTO 2023 (PROYECCI{ON 31/12)</t>
  </si>
  <si>
    <t>MONTO DE LA CONSULTORIA</t>
  </si>
  <si>
    <t>ESPECIALIDAD (***)</t>
  </si>
  <si>
    <t>ENTREGABLES DE LA CONSULTORIA(**)</t>
  </si>
  <si>
    <t>(**) Producto final o entregable de la Consultoria</t>
  </si>
  <si>
    <t>(***) Para registrar la Especialidad se toma en cuenta una o mas de las 25 Funciones del Clasificador Funcional Programatico.</t>
  </si>
  <si>
    <t>CUENTA N°</t>
  </si>
  <si>
    <t>DATOS DE LAS CUENTAS</t>
  </si>
  <si>
    <t>FUENTES DE FINANCIAMIENTO</t>
  </si>
  <si>
    <t>SALDO 2022 (**)</t>
  </si>
  <si>
    <t>(**) Saldo al 30 de Junio de 2022</t>
  </si>
  <si>
    <t>AÑO FISCAL 2021</t>
  </si>
  <si>
    <t>AÑO FISCAL 2022 (*)</t>
  </si>
  <si>
    <t>(*) Al 30 de junio de 2022</t>
  </si>
  <si>
    <t>(*) = Al 30 de junio de 2022</t>
  </si>
  <si>
    <t>EJECUCIÓN 2021</t>
  </si>
  <si>
    <t>EJECUCIÓN 2022 (*)</t>
  </si>
  <si>
    <t>(Montos mayores de S/ 18,000 Soles)</t>
  </si>
  <si>
    <t>ADQUISICIÓNES</t>
  </si>
  <si>
    <t>MONTO S/</t>
  </si>
  <si>
    <t>ESTADO DEL PROCECEDIMIENTO</t>
  </si>
  <si>
    <t>FORMATO 02: DISTRIBUCIÓN DEL GASTO POR PLIEGOS Y SUS UNIDADES EJECUTORAS POR TODA FUENTES DE FINANCIAMIENTO - PROYECTO 2023</t>
  </si>
  <si>
    <t>FORMATO 03: RESUMEN POR GRUPO GENÉRICO Y FUENTES DE FINANCIAMIENTO PROYECTO 2023</t>
  </si>
  <si>
    <t>FORMATO 04: RESUMEN DE PRESUPUESTO POR FUNCIONES PIA 2021, 2022 Y  2023 (Proyectado)</t>
  </si>
  <si>
    <t>FORMATO 06: ASIGNACIÓN DE BIENES Y SERVICIOS - COMPARATIVO PRESUPUESTO 2021, 2022 Y PROYECTO 2023</t>
  </si>
  <si>
    <t>FORMATO 07: ADQUISICIONES DE BIENES Y CONTRATACIONES DE SERVICIOS - PRESUPUESTO 2021, 2022 Y PROYECTO 2023</t>
  </si>
  <si>
    <t>FORMATO 08: DETALLE DE CONSULTORIAS PERSONAS JURÍDICAS (Mayores a S/ 100, 000) Y NATURALES (Mayores a 50, 000) - PRESUPUESTO 2021, 2022 y 2023</t>
  </si>
  <si>
    <t>FORMATO 09: ALQUILER DE INMUEBLES EN LOS AÑOS FISCALES 2021 Y 2022</t>
  </si>
  <si>
    <t>FORMATO 10: CONTRATOS DE OBRAS SUSCRITOS EN LOS AÑOS 2021, 2022 Y 2023</t>
  </si>
  <si>
    <t>FORMATO 11: NOMBRES E INGRESOS MENSUALES DEL PERSONAL CONTRATADO FUERA DEL PAP EN LOS AÑOS FISCALES 2021 Y 2022</t>
  </si>
  <si>
    <t>FORMATO 12: RESUMEN DE TESORERIA POR UNIDAD EJECUTORA Y FUENTES DE FINANCIAMIENTO 2021 Y 2022</t>
  </si>
  <si>
    <t>RUBROS*</t>
  </si>
  <si>
    <t>(*) Las cifras deben coicidir con los montos asignados en la GENERICA 3. BIENES Y SERVICIOS consideradas en el Presupuesto de los años Fiscales 2021 - 2022 - 2023</t>
  </si>
  <si>
    <t>DATOS DEL PRESUPUESTO*: (1) CONSOLIDADO Y (2) POR TODA FUENTE DE FINANCIAMIENTO**</t>
  </si>
  <si>
    <t>SERVICIOS DE LIMPIEZA</t>
  </si>
  <si>
    <t>SERVICIO DE CONSULTORIA REALIZADOS PERSONAS NATURALES</t>
  </si>
  <si>
    <t>SERVICIOS DE CONSULTORIAS REALIZADOS PERSONAS JURIDICAS</t>
  </si>
  <si>
    <t>PAPELERIA EN GENERAL, UTILES Y MATERIALES DE OFICINA</t>
  </si>
  <si>
    <t>SEMINARIOS TALLERES Y SIMILARES ORGANIZADOS POR LA INSTITUCION</t>
  </si>
  <si>
    <t>ALQUILERES DE ESDIFICACIONES, OFICINAS Y ESTRUCTURAS</t>
  </si>
  <si>
    <t xml:space="preserve">PIM </t>
  </si>
  <si>
    <t>Monto Asignado</t>
  </si>
  <si>
    <t>% ejecutado</t>
  </si>
  <si>
    <t>(**) = Proyectado</t>
  </si>
  <si>
    <t>AÑO FISCAL 2023(**)</t>
  </si>
  <si>
    <t>(**) Proyectado</t>
  </si>
  <si>
    <t>Meses Estimado</t>
  </si>
  <si>
    <t>SERVICIO DE CAPACITACION Y PERFECCIONAMIENTO</t>
  </si>
  <si>
    <t xml:space="preserve">SERVICIOS DIVERSOS </t>
  </si>
  <si>
    <t>SERVICIOS BASICOS</t>
  </si>
  <si>
    <t xml:space="preserve">PUBLICIDAD </t>
  </si>
  <si>
    <t>SERVICIOS DE SEGURIDAD Y VIGILANCIA</t>
  </si>
  <si>
    <t>OTROS SERVICIOS DE INFORMATICA</t>
  </si>
  <si>
    <t xml:space="preserve">SOPORTE TECNICO </t>
  </si>
  <si>
    <t>PASAJES</t>
  </si>
  <si>
    <t>OTROS GASTOS (MOVILIDAD)</t>
  </si>
  <si>
    <t>LOCACIÓN DE SERVICIOS RELACIONADAS AL ROL DE LA ENTIDAD</t>
  </si>
  <si>
    <t>OTROS BB Y SS</t>
  </si>
  <si>
    <t>SECTOR  027: Fuero Militar Policial</t>
  </si>
  <si>
    <t>NO APLICA</t>
  </si>
  <si>
    <t>027 FUERO MILITAR POLICIAL</t>
  </si>
  <si>
    <t>1295 FUERO MILITAR POLICIAL</t>
  </si>
  <si>
    <t>ND</t>
  </si>
  <si>
    <t>OBJETIVO 1 IMPULSAR LA CELERIDAD DE LOS ACTOS DE INVESTIGACION Y PROCESALES DIRIGIDOS A LOS MIEMBROS DE LAS FFFA Y PNP.</t>
  </si>
  <si>
    <t>Porcentaje de desempeño (%) de los actos de investigación y procesales de los elementos operativos a nivel nacional</t>
  </si>
  <si>
    <t>OBJETIVO 2 ELEVAR LA FORMACIÓN PROFESIONAL Y TÉCNICA DEL FMP A NIVEL NACIONAL</t>
  </si>
  <si>
    <t>Porcentaje de cobertura de los programas de formación profesional y técnica a nivel nacional</t>
  </si>
  <si>
    <t>OBJETIVO 3 MODERNIZAR LA GESTIÓN  INSTITUCIONAL</t>
  </si>
  <si>
    <t>Porcentaje de implementación de la modernización de la Gestión Institucional nivel nacional</t>
  </si>
  <si>
    <t>OBJETIVO 4 IMPLEMENTAR LA GESTIÓN DE RIESGO DE DESASTRES EN LOS LOCALES A NIVEL NACIONAL.</t>
  </si>
  <si>
    <t>Porcentaje de avance de implementación del Plan de Prevención y Reducción de Riesgo de Desastres del FMP</t>
  </si>
  <si>
    <t>BANCO DE LA NACION</t>
  </si>
  <si>
    <t>000-875783</t>
  </si>
  <si>
    <t>SOLES</t>
  </si>
  <si>
    <t>000-875910</t>
  </si>
  <si>
    <t>1. ADQUISICIÓN DE LICENCIAS DE ANTIVIRUS PARA EL FUERO MILITAR POLICIAL</t>
  </si>
  <si>
    <t>ADJUDICACIÓN SIN PROCEDIMIENTO</t>
  </si>
  <si>
    <t>OC NRO. 0000034</t>
  </si>
  <si>
    <t>20100863023 - SOFTLAND PERU S.A.</t>
  </si>
  <si>
    <t>CONCLUIDO</t>
  </si>
  <si>
    <t>2. ADQUISICIÓN DE SIMBOLOS Y DISTINTIVOS</t>
  </si>
  <si>
    <t>OC NRO. 0000109</t>
  </si>
  <si>
    <t>10103964615 - ORDINOLA CHECA ROXANA CHRISTIE</t>
  </si>
  <si>
    <t>3. ADQUISICIÓN DE COMBUSTIBLE PARA LA FLOTA VEHICULAR DE LA SEDE CENTRAL DEL FMP</t>
  </si>
  <si>
    <t>OC NRO. 0000113</t>
  </si>
  <si>
    <t>20122386229 - ZPV S A</t>
  </si>
  <si>
    <t>4. ADQUISICIÓN DE 150 DISCO DURO SÓLIDO (SDD) DE 240 GB</t>
  </si>
  <si>
    <t>OC NRO. 0000120</t>
  </si>
  <si>
    <t>20551755275 - COMPUSOFT DATA S.A.C.</t>
  </si>
  <si>
    <t>5. ADQUISICIÓN DE MELAMINA PARA CONFECCIÓN DE MOBILIARIO.</t>
  </si>
  <si>
    <t>OC NRO. 0000121</t>
  </si>
  <si>
    <t>20306637305 - REPRESENTACIONES MARTIN S.A.C</t>
  </si>
  <si>
    <t>6. ADQUISICIÓN DE MATERIALES PARA EL TSMP CENTRO</t>
  </si>
  <si>
    <t>OC NRO. 0000122</t>
  </si>
  <si>
    <t>20666994231 - REYBAZ BIENES Y SERVICIOS GENERALES E.I.R.L.</t>
  </si>
  <si>
    <t>7. ADQUISICION DE MATERIAL Y ACCESORIOS DE ELECTRICIDAD, AUDIO, VIDEO, TELEFONIA Y ELECTRONICA PARA FMP</t>
  </si>
  <si>
    <t>OC NRO. 0000129</t>
  </si>
  <si>
    <t>10421251041 - CHAVEZ REYNA PAULO ISIDORO</t>
  </si>
  <si>
    <t>8. CONTRATACIÓN DEL SERVICIO DE MANTENIMIENTO PREVENTIVO Y CORRECTIVO PARA LOS TRES ASCENSORES DE LA SEDE CENTRAL DEL FMP.</t>
  </si>
  <si>
    <t>OS NRO. 0000011</t>
  </si>
  <si>
    <t>20602242642 - ASCENSORES INNOVA E.I.R.L.</t>
  </si>
  <si>
    <t>9. SERVICIO DE INTERNET PARA LA SEDE CENTRAL DEL FMP, CORRESPONDIENTE A FEB-AGO 2021</t>
  </si>
  <si>
    <t>OS. NRO 0000025</t>
  </si>
  <si>
    <t>20467534026 - AMERICA MOVIL PERU S.A.C.</t>
  </si>
  <si>
    <t>10. CONTRATAR LOS SERVICIOS DE UNA UNIVERSIDAD PARA EL DICTADO DEL XV CURSO DE PRIMER NIVEL-MAGISTRADOS</t>
  </si>
  <si>
    <t>OS NRO. 0000052</t>
  </si>
  <si>
    <t>20172627421 - UNIVERSIDAD DE PIURA</t>
  </si>
  <si>
    <t>11. CONTRATACIÓN DEL SERVICIO DE SUSCRIPCIÓN DE VIDEOCONFERENCIAS PARA LA REALIZACIÓN DE ACTIVIDADES</t>
  </si>
  <si>
    <t>OS NRO 0000066</t>
  </si>
  <si>
    <t>20553404631 - DAILY TECHNOLOGY S.A.C.</t>
  </si>
  <si>
    <t>12. CONTRATACION DEL SERVICIO DE SEGURO VEHICULAR A TODO RIESGO PARA LAS UNIDADES MOVILES DE PROPIEDAD DEL FMP</t>
  </si>
  <si>
    <t>ADJUDICACIÓN SIMPLIFICADA</t>
  </si>
  <si>
    <t>AS NRO. 01-2021 FMP (OS NRO. 126)</t>
  </si>
  <si>
    <t>20332970411 - PACIFICO COMPAÑIA DE SEGUROS Y REASEGUROS</t>
  </si>
  <si>
    <t>13. SERVICIO DE MANTENIMIENTO DE LA INFRAESTRUCTURA E INSTALACIÓN DE LA SEDE DEL TSMP NORTE</t>
  </si>
  <si>
    <t>OS NRO. 0000136</t>
  </si>
  <si>
    <t>20604116270 - ACM CONSULTORA Y CONSTRUCTORA E.I.R.L.</t>
  </si>
  <si>
    <t>14. SUSCRIPCIÓN DE 60 LICENCIAS PAQUETE OFIMATICA</t>
  </si>
  <si>
    <t>OS NRO. 0000145</t>
  </si>
  <si>
    <t>20514967793 - GRUPO DIGITALINK SOCIEDAD ANONIMA CERRADA</t>
  </si>
  <si>
    <t>15. SUSCRIPCIÓN ANUAL DE LICENCIA PARA SISTEMA SIGA</t>
  </si>
  <si>
    <t>OS NRO. 0000147</t>
  </si>
  <si>
    <t>20603856504 - TECNOLOGIA &amp; INFORMATICA DYDHA S.A.C.</t>
  </si>
  <si>
    <t>16. SUSCRIPCIÓN ANUAL DE LICENCIA SOFTWARE PARA BACKUP Y SOPORTE</t>
  </si>
  <si>
    <t>OS NRO. 0000148</t>
  </si>
  <si>
    <t>20100083362 - CORPORACION SAPIA S.A.</t>
  </si>
  <si>
    <t>17. ADQUISICION DE MATERIAL DE IMPRESIÓN (TONER Y TINTAS)</t>
  </si>
  <si>
    <t>ACUERDO MARCO</t>
  </si>
  <si>
    <t>OC NRO. 0000081</t>
  </si>
  <si>
    <t>20107903951 - TRADING SERVICE M&amp;A SRLTDA</t>
  </si>
  <si>
    <t>18. SERVICIO DE INTERNET AF 2022.</t>
  </si>
  <si>
    <t>OS NRO. 0000007</t>
  </si>
  <si>
    <t>EN EJECUCIÓN</t>
  </si>
  <si>
    <t>19. SERVICIO DE ASISTENCIA TECNICA LEGAL EN ASUNTOS GUBERNAMENTALES PARA LA PRESIDENCIA DEL FMP</t>
  </si>
  <si>
    <t>OS NRO. 0000044</t>
  </si>
  <si>
    <t>15390008063 - REBAZA VIGO PERCY EDMUNDO</t>
  </si>
  <si>
    <t>20. SERVICIO DE COURIER A NIVEL NACIONAL</t>
  </si>
  <si>
    <t>OS NRO. 0000051</t>
  </si>
  <si>
    <t>20602364373 - INTER LOGISTICS PERU S.A.C</t>
  </si>
  <si>
    <t>21. SERVICIO DE FABRICACION E INSTALACION DE 72 MECANISMOS PARA SEGURIDAD DE 36 VENTANAS DEL EDIFICIO</t>
  </si>
  <si>
    <t>OS NRO. 0000076</t>
  </si>
  <si>
    <t>20521807912 - ING. NYLMAR E.I.R.L.</t>
  </si>
  <si>
    <t>22. SUSCRPCION DE 42 LICENCIAS SOFTWARE DE VIDEOCONFERENCIAS POP INTERNET PARA EL FMP</t>
  </si>
  <si>
    <t>OS NRO. 0000077</t>
  </si>
  <si>
    <t>20549646922 - EDULINK PERU S.A.C.</t>
  </si>
  <si>
    <t>23. MANTENIMIENTO PREVENTIVO Y CORRECTIVO DE LA FLOTA VEHICULAR - SEDE CENTRAL DEL FMP</t>
  </si>
  <si>
    <t>OS NRO. 0000086</t>
  </si>
  <si>
    <t>20515554735 - COVIGAL SOCIEDAD ANONIMA CERRADA</t>
  </si>
  <si>
    <t>24. SERVICIO DE IMPRESIÓN DEL IV TOMO "LA JUSTICIA MILITAR EN LA HISTORIA DEL PERÚ" Y DE LA REVISTA "EL JURISTA DEL FMP XV, XVI, XVII, XVIII"</t>
  </si>
  <si>
    <t xml:space="preserve">AS NRO. 01-2022 FMP </t>
  </si>
  <si>
    <t>20555820411 - EDITORIAL AGÜERO</t>
  </si>
  <si>
    <t>ETAPA DE SELECCIÓN</t>
  </si>
  <si>
    <t>BUENA PRO</t>
  </si>
  <si>
    <t>25. SERVICIO DE CAPACITACIÓN PARA EL DESARROLLO DE LOS CURSOS DE PRIMER, SEGUNDO Y TERCER NIVEL PARA MAGISTRADOS</t>
  </si>
  <si>
    <t>AS NRO 02-2022 FMP</t>
  </si>
  <si>
    <t>Valor estimado de la contratación</t>
  </si>
  <si>
    <t>26. CONTRATACION DEL SERVICIO DE SEGURO VEHICULAR A TODO RIESGO PARA LAS UNIDADES MOVILES DE PROPIEDAD DEL FMP</t>
  </si>
  <si>
    <t>AS NRO.03-2022 FMP</t>
  </si>
  <si>
    <t>27. SERVICIO DE REMODELACIÓN DEL SEXTO PISO MELGAR DEL EDIFICIO MELGAR DEL FMP</t>
  </si>
  <si>
    <t>OS</t>
  </si>
  <si>
    <t>Monto adjudicado</t>
  </si>
  <si>
    <t>28. ADQUISICIÓN DE MATERIALES DE LIMPIEZA PARA LA SEDE CENTRAL DEL FMP</t>
  </si>
  <si>
    <t>OC</t>
  </si>
  <si>
    <t>29. SERVICIO DE REMODELACIÓN CASONA CORPANCHO</t>
  </si>
  <si>
    <t>30. MANTENIMIENTO PREVENTIVO DE AIRES ACONDICIONADO</t>
  </si>
  <si>
    <t>31. SERVICIO DE MANTENIMIENTO DE PARARAYOS, POZOS A TIERRA, TABLEROS E INFRAESTRUCTURA - TRIBUNAL SUPERIOR MILITAR POLICIAL ORIENTE</t>
  </si>
  <si>
    <t xml:space="preserve">32. INSTALACIÓN DE CERCOS PERIMETRICOS EN PROVINCIA </t>
  </si>
  <si>
    <t>33. ADQUISICIÓN DE REPUESTOS PARA VEHÍCULOS</t>
  </si>
  <si>
    <t>34. ADQUISICIÓN DE MERCHANDINSING - OFICINA DE RELACIONES PÚBLICAS</t>
  </si>
  <si>
    <t>35. ADQUISICIÓN DE DISTINTIVOS - OFICINA DE RELACIONES PÚBLICAS</t>
  </si>
  <si>
    <t>36.  SUSCRIPCIÓN ANUAL DE LICENCIA SOFTWARE PARA BACKUP Y SOPORTE</t>
  </si>
  <si>
    <t>37. ADQUISICIÓN DE MEDICAMENTOS</t>
  </si>
  <si>
    <t>38. ADQUISICIÓN DE MATERIAL MEDICO Y DENTAL</t>
  </si>
  <si>
    <t>37. SERVICIO DE MANTENIMIENTO DE INFRAESTRUCTURA TRIBUNAL SUPERIOR MILITAR POLICIAL CENTRO</t>
  </si>
  <si>
    <t xml:space="preserve">38. MANTENIMIENTO DE INSTALACIONES DEL TRIBUNAL SUPREMO </t>
  </si>
  <si>
    <t>39. MANTENIMIENTO DE INSTALACIONES DEL TSMPN</t>
  </si>
  <si>
    <t>40. MANTENIMIENTO DE INSTALACIONES DEL TSMPC</t>
  </si>
  <si>
    <t>41. MANTENIMIENTO DE INSTALACIONES DEL TSMPS</t>
  </si>
  <si>
    <t>42. MANTENIMIENTO DE INSTALACIONES DEL TSMPSO</t>
  </si>
  <si>
    <t>43. MANTENIMIENTO DE INSTALACIONES DEL TSMPO</t>
  </si>
  <si>
    <t>44. MANTENIMIENTO DE 3 ASCENSORES DE LA SEDE CENTRAL</t>
  </si>
  <si>
    <t>45. MANTENIMIENTO PREVENTIVO Y CORRECTIVO DE FLOTA VEHICULAR SEDE CENTRAL</t>
  </si>
  <si>
    <t>46. CONTRATACION DEL SERVICIO DE SEGURO VEHICULAR A TODO RIESGO PARA LAS UNIDADES MOVILES DE PROPIEDAD DEL FMP</t>
  </si>
  <si>
    <t>47. SUMINISTRO DE COMBUSTIBLE PARA FLOTA VEHICULAR</t>
  </si>
  <si>
    <t>48. SUMINISTRO DE GLP PARA COCINA</t>
  </si>
  <si>
    <t>49. SUSCRIPCION A LICENCIAS SOFTWARE DE VIDEOCONFERENCIAS POR INTERNET PARA EL FMP</t>
  </si>
  <si>
    <t>50. SERVICIO DE INTERNET</t>
  </si>
  <si>
    <t>51. ADQUISICIÓN DE MEDICAMENTOS</t>
  </si>
  <si>
    <t>52. ADQUISICIÓN DE MATERIAL MEDICO Y DENTAL</t>
  </si>
  <si>
    <t>53. ADQUISICIÓN DE ÚTILES DE ESCRITORIO</t>
  </si>
  <si>
    <t>54. ADQUISICIÓN DE MATERIAL DE IMPRESIÓN (TONER Y TINTAS)</t>
  </si>
  <si>
    <t>55. SERVICIO DE CAPACITACIÓN AL PERSONAL CAS - PDP</t>
  </si>
  <si>
    <t>56. ADQUISICIÓN DE MERCHANDINSING - OFICINA DE RELACIONES PÚBLICAS</t>
  </si>
  <si>
    <t>57. ADQUISICIÓN DE DISTINTIVOS - OFICINA DE RELACIONES PÚBLICAS</t>
  </si>
  <si>
    <t>58. ADQUISICIÓN DE MATERIAL DE LIMPIEZA PARA LA SEDE CENTRAL</t>
  </si>
  <si>
    <t>59. SERVICIO DE MENSAJERIA LOCAL Y NACIONAL</t>
  </si>
  <si>
    <t>JMP Nº 15 - AYACUCHO</t>
  </si>
  <si>
    <t>Bertha Calendario Tinco Sulca</t>
  </si>
  <si>
    <t>PROPIETARIA</t>
  </si>
  <si>
    <t>15/02/2021 - 14/02/2022</t>
  </si>
  <si>
    <t>S/. 1,400.00</t>
  </si>
  <si>
    <t>MENSUAL</t>
  </si>
  <si>
    <t>15/01/2022 - 14/01/2023</t>
  </si>
  <si>
    <t>FMP Nº 15 - AYACUCHO</t>
  </si>
  <si>
    <t>S/. 1,200.00</t>
  </si>
  <si>
    <t>FMP Nº 16 - HUANCAYOCHO</t>
  </si>
  <si>
    <t>Leonor Estrella Canchari Ureta</t>
  </si>
  <si>
    <t>05/01/2021 - 05/01/2022</t>
  </si>
  <si>
    <t>06/01/2022 - 31/05/2022</t>
  </si>
  <si>
    <t>JMP Y FMP Nº 15 - HUANCAYO</t>
  </si>
  <si>
    <t>Anastacia Anacleta Vilcapoma Vilcapoma</t>
  </si>
  <si>
    <t>01/06/2022 - 01/06/2023</t>
  </si>
  <si>
    <t>S/. 2,100.00</t>
  </si>
  <si>
    <t>JMP Nº 17 - HUANUCO</t>
  </si>
  <si>
    <t>DIOCESIS DE HUANUCO</t>
  </si>
  <si>
    <t>RUC: 20133907034</t>
  </si>
  <si>
    <t>PROPIETARIO</t>
  </si>
  <si>
    <t>01/03/2021 - 28/02/2022</t>
  </si>
  <si>
    <t>S/. 500.00</t>
  </si>
  <si>
    <t>1ER. DIA CADA MES</t>
  </si>
  <si>
    <t>01/03/2022 - 28/02/2023</t>
  </si>
  <si>
    <t>S/. 550.00</t>
  </si>
  <si>
    <t>FMP Nº 17 - HUANUCO</t>
  </si>
  <si>
    <t>01/05/2021 - 30/04/2022</t>
  </si>
  <si>
    <t>de abril 2021 hasta julio (S/.500)</t>
  </si>
  <si>
    <t>de Agosto hasta Abril 2022(S/.550)</t>
  </si>
  <si>
    <t>01/05/2022 - 31/04/2023</t>
  </si>
  <si>
    <t>S/. 603.00</t>
  </si>
  <si>
    <t>JMP Y FMP Nº 28 TARAPOTO</t>
  </si>
  <si>
    <t>Hugo Javier Yovera Huiman</t>
  </si>
  <si>
    <t>00953173</t>
  </si>
  <si>
    <t>07/02/2021 - 06/02/2022</t>
  </si>
  <si>
    <t>S/. 2,000.00</t>
  </si>
  <si>
    <t>DIA 12 CADA MES</t>
  </si>
  <si>
    <t>JMP Y FMP N º 28 TARAPOTO</t>
  </si>
  <si>
    <t>07/02/2022 - 06/02/2023</t>
  </si>
  <si>
    <t>TSMP SUR ORIENTE</t>
  </si>
  <si>
    <t>Vícor Jesús Farfán Rodríguez</t>
  </si>
  <si>
    <t>X</t>
  </si>
  <si>
    <t>01/11/2019 - 31/10/2021</t>
  </si>
  <si>
    <t>S/. 6,000.00</t>
  </si>
  <si>
    <t>DIA 03 CADA MES</t>
  </si>
  <si>
    <t>Gregorio Mendoza Aymituma</t>
  </si>
  <si>
    <t>02/11/2021 - 02/11/2023</t>
  </si>
  <si>
    <t>S/. 5,000.00</t>
  </si>
  <si>
    <t>FMP Nº 29 PUCALLPA</t>
  </si>
  <si>
    <t>Norma Del Aguila Sumachi</t>
  </si>
  <si>
    <t>00124541</t>
  </si>
  <si>
    <t>15/10/2021 - 15/10/2022</t>
  </si>
  <si>
    <t>S/. 1,000.00</t>
  </si>
  <si>
    <t>DIA 14 CADA MES</t>
  </si>
  <si>
    <t>JMP Y FMP Nº 2, 3 SULLANA,</t>
  </si>
  <si>
    <t>Rosa Isabel Ruiz Temoche</t>
  </si>
  <si>
    <t>02803236</t>
  </si>
  <si>
    <t>01/05/2022 - 01/05/2023</t>
  </si>
  <si>
    <t>S/. 1,800.00</t>
  </si>
  <si>
    <t>DIA 28 CADA MES</t>
  </si>
  <si>
    <t>TALARA Y PIURA</t>
  </si>
  <si>
    <t>de Silva</t>
  </si>
  <si>
    <t>R.O.</t>
  </si>
  <si>
    <t>JEFE DE UNIDAD</t>
  </si>
  <si>
    <t>ACUÑA MAR Oscar Eduardo</t>
  </si>
  <si>
    <t>Ingeniería Industrial</t>
  </si>
  <si>
    <t>Título</t>
  </si>
  <si>
    <t>Profesional</t>
  </si>
  <si>
    <t xml:space="preserve">ACUÑA </t>
  </si>
  <si>
    <t xml:space="preserve">MAR </t>
  </si>
  <si>
    <t>Oscar Eduardo</t>
  </si>
  <si>
    <t>AUXILIAR FISCAL</t>
  </si>
  <si>
    <t>AGUIRRE SANTOS Magdiel</t>
  </si>
  <si>
    <t>Derecho</t>
  </si>
  <si>
    <t>Bachiller</t>
  </si>
  <si>
    <t>COCINERO</t>
  </si>
  <si>
    <t>ALARCON ANAYA Pompeyo</t>
  </si>
  <si>
    <t>Cocinero</t>
  </si>
  <si>
    <t>Secundaria completa</t>
  </si>
  <si>
    <t>Cocina</t>
  </si>
  <si>
    <t xml:space="preserve">ALARCON </t>
  </si>
  <si>
    <t xml:space="preserve">ANAYA </t>
  </si>
  <si>
    <t>Pompeyo</t>
  </si>
  <si>
    <t>OPERARIO</t>
  </si>
  <si>
    <t>ALARCON VIERA Marco Antonio</t>
  </si>
  <si>
    <t>Operario de Mantenimiento</t>
  </si>
  <si>
    <t>Mantenimiento</t>
  </si>
  <si>
    <t xml:space="preserve">VIERA </t>
  </si>
  <si>
    <t>Marco Antonio</t>
  </si>
  <si>
    <t>AUXILIAR ADMINISTRATIVO</t>
  </si>
  <si>
    <t>ALEJOS QUISPE Fernando Gabriel</t>
  </si>
  <si>
    <t xml:space="preserve">ALEJOS </t>
  </si>
  <si>
    <t xml:space="preserve">QUISPE </t>
  </si>
  <si>
    <t>Fernando Gabriel</t>
  </si>
  <si>
    <t>ALFARO VALVERDE José de Jesús</t>
  </si>
  <si>
    <t xml:space="preserve">ALFARO </t>
  </si>
  <si>
    <t xml:space="preserve">VALVERDE </t>
  </si>
  <si>
    <t>José de Jesús</t>
  </si>
  <si>
    <t>ALMEYDA CARDENAS Ana Isabel</t>
  </si>
  <si>
    <t>---</t>
  </si>
  <si>
    <t xml:space="preserve">ALMEYDA </t>
  </si>
  <si>
    <t xml:space="preserve">CARDENAS </t>
  </si>
  <si>
    <t>Ana Isabel</t>
  </si>
  <si>
    <t>INFORMATICO</t>
  </si>
  <si>
    <t>ALVARADO RADA Eduardo Arturo</t>
  </si>
  <si>
    <t>Ingenieria de Sistemas</t>
  </si>
  <si>
    <t>AUXILIAR MESA DE PARTES</t>
  </si>
  <si>
    <t>ALVARADO RUIZ Isabel Cristilda</t>
  </si>
  <si>
    <t>CAJERO</t>
  </si>
  <si>
    <t>AQUISE CHE Jaime Jesus</t>
  </si>
  <si>
    <t>Ingeniería de Sistemas</t>
  </si>
  <si>
    <t xml:space="preserve">AQUISE </t>
  </si>
  <si>
    <t xml:space="preserve">CHE </t>
  </si>
  <si>
    <t>Jaime Jesús</t>
  </si>
  <si>
    <t>ARAOZ REBATTA Emma Victoria</t>
  </si>
  <si>
    <t xml:space="preserve">ARAOZ </t>
  </si>
  <si>
    <t xml:space="preserve">REBATA </t>
  </si>
  <si>
    <t>Emma Victoria</t>
  </si>
  <si>
    <t>AREVALO PURISACA Carmen del Socorro</t>
  </si>
  <si>
    <t>Secretaria</t>
  </si>
  <si>
    <t>Técnico</t>
  </si>
  <si>
    <t xml:space="preserve">AREVALO </t>
  </si>
  <si>
    <t xml:space="preserve">PURISACA </t>
  </si>
  <si>
    <t>Carmen del Socorro</t>
  </si>
  <si>
    <t>ASISTENTE ADMINISTRATIVO</t>
  </si>
  <si>
    <t>ARREDONDO ROQUE Nataly Vanessa</t>
  </si>
  <si>
    <t>Administración de Empresas</t>
  </si>
  <si>
    <t xml:space="preserve">ARREDONDO </t>
  </si>
  <si>
    <t xml:space="preserve">ROQUE </t>
  </si>
  <si>
    <t>Nataly Vanessa</t>
  </si>
  <si>
    <t>ASCATE CANTO César Augusto</t>
  </si>
  <si>
    <t xml:space="preserve">ASCATE </t>
  </si>
  <si>
    <t xml:space="preserve">CANTO </t>
  </si>
  <si>
    <t>César Augusto</t>
  </si>
  <si>
    <t>OPERADOR PAD</t>
  </si>
  <si>
    <t>ATENCIO LOPEZ Roy</t>
  </si>
  <si>
    <t xml:space="preserve">ATENCIO </t>
  </si>
  <si>
    <t xml:space="preserve">LOPEZ </t>
  </si>
  <si>
    <t>Roy</t>
  </si>
  <si>
    <t>BASTIDAS LAGOS Edilgerto Ivan</t>
  </si>
  <si>
    <t>BERROCAL GRANDA Alberto Oswaldo</t>
  </si>
  <si>
    <t xml:space="preserve">BERROCAL </t>
  </si>
  <si>
    <t xml:space="preserve">GRANDA </t>
  </si>
  <si>
    <t>Alberto Oswaldo</t>
  </si>
  <si>
    <t>BOYER CARRERA Mónica Ivonne</t>
  </si>
  <si>
    <t>Ciencias de la Comunicación</t>
  </si>
  <si>
    <t xml:space="preserve">BOYER </t>
  </si>
  <si>
    <t xml:space="preserve">CARRERA </t>
  </si>
  <si>
    <t>Monica Ivonne</t>
  </si>
  <si>
    <t>ASISTENTE JURISDICCIONAL</t>
  </si>
  <si>
    <t>BRAVO MENESES Lesly Patricia</t>
  </si>
  <si>
    <t xml:space="preserve">BRAVO </t>
  </si>
  <si>
    <t xml:space="preserve">MENESES </t>
  </si>
  <si>
    <t>Lesly Patricia</t>
  </si>
  <si>
    <t>CACERES ANAMPA Avelino</t>
  </si>
  <si>
    <t>Electricidad</t>
  </si>
  <si>
    <t xml:space="preserve">CACERES </t>
  </si>
  <si>
    <t xml:space="preserve">ANAMPA </t>
  </si>
  <si>
    <t>Avelino</t>
  </si>
  <si>
    <t>JEFE DE OFICINA</t>
  </si>
  <si>
    <t>CALAGUA GAVILÁN Ronny Gerardo</t>
  </si>
  <si>
    <t xml:space="preserve">CALAGUA </t>
  </si>
  <si>
    <t xml:space="preserve">GAVILAN </t>
  </si>
  <si>
    <t>Rony Gerardo</t>
  </si>
  <si>
    <t>ASISTENTE JUDICIAL</t>
  </si>
  <si>
    <t>CALLACNA GUEVARA DE DELGADO Marilin A.</t>
  </si>
  <si>
    <t>RECEPCIONISTA</t>
  </si>
  <si>
    <t>CAMACHO VELARDE Javier Andrés</t>
  </si>
  <si>
    <t xml:space="preserve">CAMACHO </t>
  </si>
  <si>
    <t xml:space="preserve">VELARDE </t>
  </si>
  <si>
    <t>Javier Andrés</t>
  </si>
  <si>
    <t>CANO FREIRE Janeth Ivonne</t>
  </si>
  <si>
    <t>ASISTENTE</t>
  </si>
  <si>
    <t>CAÑARI FERNANDEZ  Kimberly Charlotte</t>
  </si>
  <si>
    <t>Administración de Negocios Internacionales</t>
  </si>
  <si>
    <t xml:space="preserve">CAÑARI </t>
  </si>
  <si>
    <t xml:space="preserve">FERNANDEZ </t>
  </si>
  <si>
    <t>Kimberly Charlotte</t>
  </si>
  <si>
    <t>CHOFER</t>
  </si>
  <si>
    <t>CARHUAS HUAMÁN Jesús Alberto</t>
  </si>
  <si>
    <t xml:space="preserve">CARHUAS </t>
  </si>
  <si>
    <t>Jesús Alberto</t>
  </si>
  <si>
    <t>DIRECTOR</t>
  </si>
  <si>
    <t>CARPIO AVILA Alberto Godofredo</t>
  </si>
  <si>
    <t>AUXLIAR LOGISTICO</t>
  </si>
  <si>
    <t>CARRASCO MOGOLLON Hilton</t>
  </si>
  <si>
    <t>Logística - Contrataciones</t>
  </si>
  <si>
    <t xml:space="preserve">CARRASCO </t>
  </si>
  <si>
    <t xml:space="preserve">MOGOLLON </t>
  </si>
  <si>
    <t>Hilton</t>
  </si>
  <si>
    <t xml:space="preserve">AUXILIAR </t>
  </si>
  <si>
    <t>CARRASCO VEGA Alexander Martin</t>
  </si>
  <si>
    <t>CARRANZA ZEGARRA Ciro Magno</t>
  </si>
  <si>
    <t>Ingeniero Aeronaútico</t>
  </si>
  <si>
    <t>Magister</t>
  </si>
  <si>
    <t>AUXILIAR</t>
  </si>
  <si>
    <t>CASIANO ZAPATA Blanca Elena</t>
  </si>
  <si>
    <t xml:space="preserve">CASIANO </t>
  </si>
  <si>
    <t xml:space="preserve">ZAPATA </t>
  </si>
  <si>
    <t>Blanca Elena</t>
  </si>
  <si>
    <t>ABOGADO</t>
  </si>
  <si>
    <t>CASTRO EGUAVIL Jose Carlos</t>
  </si>
  <si>
    <t xml:space="preserve">CASTRO </t>
  </si>
  <si>
    <t xml:space="preserve">EGUAVIL </t>
  </si>
  <si>
    <t>José Carlos</t>
  </si>
  <si>
    <t>CCALLO CHOQUE Stephanie Fiorella</t>
  </si>
  <si>
    <t xml:space="preserve">CCALLO </t>
  </si>
  <si>
    <t xml:space="preserve">CHOQUE </t>
  </si>
  <si>
    <t>Stephanie Fiorella</t>
  </si>
  <si>
    <t>CHAPILLIQUEN TOCTO Christian Paul</t>
  </si>
  <si>
    <t xml:space="preserve">CHAPILLIQUEN </t>
  </si>
  <si>
    <t xml:space="preserve">TOCTO </t>
  </si>
  <si>
    <t>Christian Paul</t>
  </si>
  <si>
    <t>CHAVEZ MEDINA Mersi</t>
  </si>
  <si>
    <t xml:space="preserve">CHAVEZ </t>
  </si>
  <si>
    <t xml:space="preserve">MEDINA </t>
  </si>
  <si>
    <t>Mersi</t>
  </si>
  <si>
    <t>ESPECIALISTA</t>
  </si>
  <si>
    <t>CHICANA INGA Luisa Aurora</t>
  </si>
  <si>
    <t>Contabilidad</t>
  </si>
  <si>
    <t xml:space="preserve">CHICANA </t>
  </si>
  <si>
    <t xml:space="preserve">INGA </t>
  </si>
  <si>
    <t>Luisa Aurora</t>
  </si>
  <si>
    <t>CHICHIPE CANO Carla Jaqueline</t>
  </si>
  <si>
    <t xml:space="preserve">CHICHIPE </t>
  </si>
  <si>
    <t xml:space="preserve">CANO </t>
  </si>
  <si>
    <t>Carla Jaqueline</t>
  </si>
  <si>
    <t xml:space="preserve">SERVICIO </t>
  </si>
  <si>
    <t>CHILI AGUILAR Jesus</t>
  </si>
  <si>
    <t>ASISTENTE DE ALMACEN</t>
  </si>
  <si>
    <t xml:space="preserve">CHULLUNQUIA CAMARGO Henry </t>
  </si>
  <si>
    <t xml:space="preserve">CHULLUNQUIA </t>
  </si>
  <si>
    <t xml:space="preserve">CAMARGO </t>
  </si>
  <si>
    <t>Henry</t>
  </si>
  <si>
    <t>CHUMPE BARAHONA  Roger Jesùs</t>
  </si>
  <si>
    <t xml:space="preserve">CHUMPE </t>
  </si>
  <si>
    <t xml:space="preserve">BARAHONA </t>
  </si>
  <si>
    <t>Roger Jesús</t>
  </si>
  <si>
    <t>CHUMPE SOLIS  Jean Carlos</t>
  </si>
  <si>
    <t xml:space="preserve">SOLIS </t>
  </si>
  <si>
    <t>Jean Carlos</t>
  </si>
  <si>
    <t>COAQUIRA VENTURA David Wilson</t>
  </si>
  <si>
    <t xml:space="preserve">COAQUIRA </t>
  </si>
  <si>
    <t xml:space="preserve">VENTURA </t>
  </si>
  <si>
    <t>David Wilson</t>
  </si>
  <si>
    <t>TESORERO</t>
  </si>
  <si>
    <t>CORNEJO NUÑEZ  Vicente Amador</t>
  </si>
  <si>
    <t>Economía</t>
  </si>
  <si>
    <t>ARCHIVO CENTRAL</t>
  </si>
  <si>
    <t>CUBA ANZUALDO Carlos Fernando</t>
  </si>
  <si>
    <t>CURAY ARCE  Nelly Mabel</t>
  </si>
  <si>
    <t xml:space="preserve">CURAY </t>
  </si>
  <si>
    <t xml:space="preserve">ARCE </t>
  </si>
  <si>
    <t>Nelly Mabel</t>
  </si>
  <si>
    <t>CUROTTO BRACAMONTE Pedro Ernesto</t>
  </si>
  <si>
    <t xml:space="preserve">CUROTTO </t>
  </si>
  <si>
    <t xml:space="preserve">BRACAMONTE </t>
  </si>
  <si>
    <t>Pedro Ernesto</t>
  </si>
  <si>
    <t>OPERADOR</t>
  </si>
  <si>
    <t>DE LA CRUZ LAZO Richard Antonio</t>
  </si>
  <si>
    <t xml:space="preserve">DE LA CRUZ </t>
  </si>
  <si>
    <t xml:space="preserve">LAZO </t>
  </si>
  <si>
    <t>Richard Antonio</t>
  </si>
  <si>
    <t>DE LA PUENTE CORTEZ Angela Patricia</t>
  </si>
  <si>
    <t xml:space="preserve">DE LA PUENTE </t>
  </si>
  <si>
    <t xml:space="preserve">CORTEZ </t>
  </si>
  <si>
    <t>Angela Patricia</t>
  </si>
  <si>
    <t>DEGOLLAR LOPEZ Yullissa</t>
  </si>
  <si>
    <t xml:space="preserve">DEGOLLAR </t>
  </si>
  <si>
    <t>Yulissa</t>
  </si>
  <si>
    <t>DUEÑAS MARCAPURA Shirley Elizabeth</t>
  </si>
  <si>
    <t>SECRETARIA</t>
  </si>
  <si>
    <t>ESTRADA BALDEON Kelly Gisset</t>
  </si>
  <si>
    <t xml:space="preserve">ESTRADA </t>
  </si>
  <si>
    <t xml:space="preserve">BALDEON </t>
  </si>
  <si>
    <t>Kelly Gisset</t>
  </si>
  <si>
    <t>FIELD GARCIA DE LA ARENA Rommy Caroline</t>
  </si>
  <si>
    <t xml:space="preserve">FIELD </t>
  </si>
  <si>
    <t xml:space="preserve">GARCIA DE LA ARENA </t>
  </si>
  <si>
    <t>Rommy Caroline</t>
  </si>
  <si>
    <t>FLORES QUISPE Elmer Angel</t>
  </si>
  <si>
    <t xml:space="preserve">FLORES </t>
  </si>
  <si>
    <t>Elmer Angel</t>
  </si>
  <si>
    <t>FLORES SOTO Gabriel Anibal</t>
  </si>
  <si>
    <t>FRANCO FRANCO Patricia Maritha</t>
  </si>
  <si>
    <t>Médico</t>
  </si>
  <si>
    <t>GAMBOA GARCÍA Josefina del Socorro</t>
  </si>
  <si>
    <t>Diseño grafico</t>
  </si>
  <si>
    <t xml:space="preserve">GAMBOA </t>
  </si>
  <si>
    <t>Josefina del Socorro</t>
  </si>
  <si>
    <t>GARCES VILLANUEVA Jennifer Lissete</t>
  </si>
  <si>
    <t xml:space="preserve">GARCES </t>
  </si>
  <si>
    <t xml:space="preserve">VILLANUEVA </t>
  </si>
  <si>
    <t>Jennifer Lissete</t>
  </si>
  <si>
    <t>GARCIA FERRER Katherin Liz</t>
  </si>
  <si>
    <t xml:space="preserve">GARCIA </t>
  </si>
  <si>
    <t xml:space="preserve">FERRER </t>
  </si>
  <si>
    <t>Katherin Liz</t>
  </si>
  <si>
    <t>GONZALES VILCHEZ Juana Rosa</t>
  </si>
  <si>
    <t>GOMEZ CHAPPUIS Jorge Faustino</t>
  </si>
  <si>
    <t>GUERRA NASHNATE Juan Luis</t>
  </si>
  <si>
    <t>GUERRA SANTA MARIA Angela Yulissa</t>
  </si>
  <si>
    <t xml:space="preserve">GUERRA </t>
  </si>
  <si>
    <t xml:space="preserve">SANTA MARIA </t>
  </si>
  <si>
    <t>Angela Yulissa</t>
  </si>
  <si>
    <t>GUERRERO ALVARADO Franklin Giovanni</t>
  </si>
  <si>
    <t xml:space="preserve">GUERRERO </t>
  </si>
  <si>
    <t xml:space="preserve">ALVARADO </t>
  </si>
  <si>
    <t>Franklin Giovanni</t>
  </si>
  <si>
    <t>MAYORDOMO</t>
  </si>
  <si>
    <t>GUERRERO LUYO Luis Enrique</t>
  </si>
  <si>
    <t xml:space="preserve">LUYO </t>
  </si>
  <si>
    <t>Luis Enrique</t>
  </si>
  <si>
    <t>GUERRERO MEJIA Jerico</t>
  </si>
  <si>
    <t xml:space="preserve">MEJIA </t>
  </si>
  <si>
    <t>Jerico</t>
  </si>
  <si>
    <t>GUTIERREZ BAELLA Victor Alberto</t>
  </si>
  <si>
    <t xml:space="preserve">GUTIERREZ </t>
  </si>
  <si>
    <t xml:space="preserve">BAELLA </t>
  </si>
  <si>
    <t>Victor Alberto</t>
  </si>
  <si>
    <t>NUTRICIONISTA</t>
  </si>
  <si>
    <t>GUTIERREZ VALENCIA, Maria Esther</t>
  </si>
  <si>
    <t>ENFERMERA</t>
  </si>
  <si>
    <t>GUZMAN HUAMAN Delia Leonor</t>
  </si>
  <si>
    <t>Enfermería</t>
  </si>
  <si>
    <t xml:space="preserve">GUZMAN </t>
  </si>
  <si>
    <t xml:space="preserve">HUAMAN </t>
  </si>
  <si>
    <t>Delia Leonor</t>
  </si>
  <si>
    <t>HEYEN GAMIO Pitter Pitter</t>
  </si>
  <si>
    <t xml:space="preserve">HEYEN </t>
  </si>
  <si>
    <t xml:space="preserve">GAMIO </t>
  </si>
  <si>
    <t>Pitter Pitter</t>
  </si>
  <si>
    <t>HIDALGO HIDALGO, Carmen Diomelinda</t>
  </si>
  <si>
    <t>HUAMÁN ESPINOZA Ricardo Daniel</t>
  </si>
  <si>
    <t>Administración</t>
  </si>
  <si>
    <t xml:space="preserve">ESPINOZA </t>
  </si>
  <si>
    <t>Ricardo Daniel</t>
  </si>
  <si>
    <t xml:space="preserve">TRABAJADOR EN SERVICIOS </t>
  </si>
  <si>
    <t>HUAMANI DONAYRE Vanesa</t>
  </si>
  <si>
    <t>HUARCAYA ALVAREZ  Erly Janett</t>
  </si>
  <si>
    <t>Psicología</t>
  </si>
  <si>
    <t xml:space="preserve">HUARCAYA </t>
  </si>
  <si>
    <t xml:space="preserve">ALVAREZ </t>
  </si>
  <si>
    <t>Erly Janett</t>
  </si>
  <si>
    <t>NOTIFICADOR</t>
  </si>
  <si>
    <t>HUARCAYA GALVEZ David Oswaldo</t>
  </si>
  <si>
    <t xml:space="preserve">GALVEZ </t>
  </si>
  <si>
    <t>David Oswaldo</t>
  </si>
  <si>
    <t>AUDITORA</t>
  </si>
  <si>
    <t>HURTADO ARIAS Rosa Luz</t>
  </si>
  <si>
    <t xml:space="preserve">HURTADO </t>
  </si>
  <si>
    <t xml:space="preserve">ARIAS </t>
  </si>
  <si>
    <t>Rosa Luz</t>
  </si>
  <si>
    <t>SECRETARIO GENERAL</t>
  </si>
  <si>
    <t>HUBY CISNEROS Carlos Atilio Antonio</t>
  </si>
  <si>
    <t>INGA VASQUEZ Mauricio Alfredo</t>
  </si>
  <si>
    <t>SECRETARIO</t>
  </si>
  <si>
    <t>INTI CHUQUIPIONDO Carol Susan</t>
  </si>
  <si>
    <t xml:space="preserve">INTI </t>
  </si>
  <si>
    <t xml:space="preserve">CHUQUIPIONDO </t>
  </si>
  <si>
    <t>Carol Susan</t>
  </si>
  <si>
    <t>JARA CABALLERO Edwin Mario</t>
  </si>
  <si>
    <t xml:space="preserve">JARA </t>
  </si>
  <si>
    <t xml:space="preserve">CABALLERO </t>
  </si>
  <si>
    <t>Edwin Mario</t>
  </si>
  <si>
    <t>OPERARIO INFORMATICO</t>
  </si>
  <si>
    <t>JIMENEZ PIZARRO Jorge Antonio</t>
  </si>
  <si>
    <t>Computación</t>
  </si>
  <si>
    <t xml:space="preserve">JIMENEZ </t>
  </si>
  <si>
    <t xml:space="preserve">PIZARRO </t>
  </si>
  <si>
    <t>Jorge Antonio</t>
  </si>
  <si>
    <t>LEON MOGOLLON Karina Suly</t>
  </si>
  <si>
    <t xml:space="preserve">LEON </t>
  </si>
  <si>
    <t>Karina Suly</t>
  </si>
  <si>
    <t>LEON SOLOGUREN Joanna Katherinne Rita</t>
  </si>
  <si>
    <t xml:space="preserve">SOLOGUREN </t>
  </si>
  <si>
    <t>Joanna Katherine Rita</t>
  </si>
  <si>
    <t>LIMAYLLA TORRES Jesús Martín</t>
  </si>
  <si>
    <t>LLANCARI GOMEZ Rosario Haydee</t>
  </si>
  <si>
    <t xml:space="preserve">LLANCARI </t>
  </si>
  <si>
    <t xml:space="preserve">GOMEZ </t>
  </si>
  <si>
    <t>Rosario Haydee</t>
  </si>
  <si>
    <t>MESA DE PARTES</t>
  </si>
  <si>
    <t>LLOYD CORNELIO Milagros Susan</t>
  </si>
  <si>
    <t>LOPEZ BARRERA Marga</t>
  </si>
  <si>
    <t>LOPEZ LEÓN Kevin Joao</t>
  </si>
  <si>
    <t>Kevin Joao</t>
  </si>
  <si>
    <t>ASESOR</t>
  </si>
  <si>
    <t>LÓPEZ ZAPATA Jorge Emilio</t>
  </si>
  <si>
    <t>Jorge Emilio</t>
  </si>
  <si>
    <t>LOZANO PAREDES  Domingo Pasion</t>
  </si>
  <si>
    <t xml:space="preserve">LOZANO </t>
  </si>
  <si>
    <t xml:space="preserve">PAREDES </t>
  </si>
  <si>
    <t>Domingo Pasion</t>
  </si>
  <si>
    <t>ANALISTA</t>
  </si>
  <si>
    <t>72163791</t>
  </si>
  <si>
    <t>LUNA ANAYA Alondra Yesenia</t>
  </si>
  <si>
    <t>Arquitectura</t>
  </si>
  <si>
    <t>ASISTENTE FISCAL</t>
  </si>
  <si>
    <t>LUNA CRUZ Cristian Paul</t>
  </si>
  <si>
    <t>MACEDA HIDALGO Katterine Elizabeth</t>
  </si>
  <si>
    <t>MARTINEZ FERNANDEZ Junior Mattias</t>
  </si>
  <si>
    <t>MARTINEZ PALOMINO Alexandra Xiomara</t>
  </si>
  <si>
    <t>MATUTE TARAZONA Rodrigo Alonso</t>
  </si>
  <si>
    <t xml:space="preserve">MATUTE </t>
  </si>
  <si>
    <t xml:space="preserve">TARAZONA </t>
  </si>
  <si>
    <t>Rodrigo Alonso</t>
  </si>
  <si>
    <t>MAYHUIRE SILVA Soledad Andrea</t>
  </si>
  <si>
    <t xml:space="preserve">MAYHUIRE </t>
  </si>
  <si>
    <t xml:space="preserve">SILVA </t>
  </si>
  <si>
    <t>Soledad Andrea</t>
  </si>
  <si>
    <t>PROCURADOR PUBLICO ADJUNTO</t>
  </si>
  <si>
    <t xml:space="preserve">MEDINA LOPEZ Julio Alberto </t>
  </si>
  <si>
    <t>Julio Alberto</t>
  </si>
  <si>
    <t>MELO MORENO Yissed Vanessa</t>
  </si>
  <si>
    <t xml:space="preserve">MELO </t>
  </si>
  <si>
    <t xml:space="preserve">MORENO </t>
  </si>
  <si>
    <t>Yessid Vanessa</t>
  </si>
  <si>
    <t>MENDOZA QUISPE Medalith Vanessa</t>
  </si>
  <si>
    <t xml:space="preserve">MENDOZA </t>
  </si>
  <si>
    <t>Medalith Vanessa</t>
  </si>
  <si>
    <t>MENDOZA YAURI Felipe Noel</t>
  </si>
  <si>
    <t xml:space="preserve">YAURI </t>
  </si>
  <si>
    <t>Felipe Noel</t>
  </si>
  <si>
    <t>BIBLIOTECARIO</t>
  </si>
  <si>
    <t>MIESES CHAVEZ Fidel Ernesto</t>
  </si>
  <si>
    <t xml:space="preserve">MIESES </t>
  </si>
  <si>
    <t>Fidel Ernesto</t>
  </si>
  <si>
    <t>76962489</t>
  </si>
  <si>
    <t>MILLA ACOSTA Lesly del Rosario</t>
  </si>
  <si>
    <t>MIRANDA MOYA Mariaelena Marryoly</t>
  </si>
  <si>
    <t xml:space="preserve">MIRANDA </t>
  </si>
  <si>
    <t xml:space="preserve">MOYA </t>
  </si>
  <si>
    <t>Mariaelena Marryoly</t>
  </si>
  <si>
    <t>MIXAN MAS Norberth Anibal</t>
  </si>
  <si>
    <t xml:space="preserve">MIXAN </t>
  </si>
  <si>
    <t xml:space="preserve">MAS </t>
  </si>
  <si>
    <t>Norberth Anibal</t>
  </si>
  <si>
    <t xml:space="preserve">MOLINA REYES Lizbeth Carolina </t>
  </si>
  <si>
    <t>MONTAÑEZ FUENTES Fátima Soulange</t>
  </si>
  <si>
    <t xml:space="preserve">MONTAÑEZ </t>
  </si>
  <si>
    <t xml:space="preserve">FUENTES </t>
  </si>
  <si>
    <t>Fátima Soulange</t>
  </si>
  <si>
    <t>NINO CESPEDES Jorge Luis</t>
  </si>
  <si>
    <t xml:space="preserve">NINO </t>
  </si>
  <si>
    <t xml:space="preserve">CESPEDES </t>
  </si>
  <si>
    <t>Jorge Luis</t>
  </si>
  <si>
    <t>TRABAJADOR EN SERVICIO</t>
  </si>
  <si>
    <t>NINO CESPEDES Rafael</t>
  </si>
  <si>
    <t>Rafael</t>
  </si>
  <si>
    <t>NUÑEZ FLORES  Miriam</t>
  </si>
  <si>
    <t xml:space="preserve">NUÑEZ </t>
  </si>
  <si>
    <t>Miriam Reyna</t>
  </si>
  <si>
    <t>PERIODISTA</t>
  </si>
  <si>
    <t>OLIVERA CALLE Edgar Luis</t>
  </si>
  <si>
    <t xml:space="preserve">OLIVERA </t>
  </si>
  <si>
    <t xml:space="preserve">CALLE </t>
  </si>
  <si>
    <t>Edgar Luis</t>
  </si>
  <si>
    <t>OLIVERA TORRES Yngrid Eliza</t>
  </si>
  <si>
    <t>TORRES</t>
  </si>
  <si>
    <t>Yngrid Eliza</t>
  </si>
  <si>
    <t>PALMA ASENCIO Julio César</t>
  </si>
  <si>
    <t xml:space="preserve">PALMA </t>
  </si>
  <si>
    <t xml:space="preserve">ASENCIO </t>
  </si>
  <si>
    <t>Julio César</t>
  </si>
  <si>
    <t>PARIONA GALVAN Rodolfo Egidio</t>
  </si>
  <si>
    <t xml:space="preserve">PARIONA </t>
  </si>
  <si>
    <t xml:space="preserve">GALVAN </t>
  </si>
  <si>
    <t>Rodolgo Egidio</t>
  </si>
  <si>
    <t>PARIONA LIZAMA Miriam Cristal</t>
  </si>
  <si>
    <t xml:space="preserve">LIZANA </t>
  </si>
  <si>
    <t>Miriam Cristal</t>
  </si>
  <si>
    <t>PASSALACQUA AGUIRRE Luis Alfredo</t>
  </si>
  <si>
    <t xml:space="preserve">PASSALACQUA </t>
  </si>
  <si>
    <t xml:space="preserve">AGUIRRE </t>
  </si>
  <si>
    <t>Luis Alfredo</t>
  </si>
  <si>
    <t>TRABAJADOR EN SERVICIOS</t>
  </si>
  <si>
    <t>PEREZ HUAYRA Ernesto Luis</t>
  </si>
  <si>
    <t xml:space="preserve">PEREZ </t>
  </si>
  <si>
    <t xml:space="preserve">HUAYRA </t>
  </si>
  <si>
    <t>Ernesto Luis</t>
  </si>
  <si>
    <t>PINEDA JIHALLANCA Percy Jesus</t>
  </si>
  <si>
    <t xml:space="preserve">PINEDA </t>
  </si>
  <si>
    <t xml:space="preserve">JIHUALLANCA </t>
  </si>
  <si>
    <t>Percy Jesús</t>
  </si>
  <si>
    <t>ENFERMERO</t>
  </si>
  <si>
    <t>PINGO JARA Pedro Luis</t>
  </si>
  <si>
    <t xml:space="preserve">PINGO </t>
  </si>
  <si>
    <t>Pedro Luis</t>
  </si>
  <si>
    <t>INSPECTOR</t>
  </si>
  <si>
    <t>PONCE MONGE Hernan Enrique</t>
  </si>
  <si>
    <t>PUELLES CASTRO Jorge Amado</t>
  </si>
  <si>
    <t>QUILLAS RAMIREZ David Isaac</t>
  </si>
  <si>
    <t xml:space="preserve">QUILLAS </t>
  </si>
  <si>
    <t xml:space="preserve">RAMIREZ </t>
  </si>
  <si>
    <t>David Isaac</t>
  </si>
  <si>
    <t>QUISPE BATALLANOS Víctor Wily</t>
  </si>
  <si>
    <t xml:space="preserve">BATALLANOS </t>
  </si>
  <si>
    <t>Víctor Wily</t>
  </si>
  <si>
    <t>QUISPE PALOMINO Yeni Isabel</t>
  </si>
  <si>
    <t xml:space="preserve">PALOMINO </t>
  </si>
  <si>
    <t>Yeni Isabel</t>
  </si>
  <si>
    <t xml:space="preserve">OPERARIO </t>
  </si>
  <si>
    <t>RAMOS CABEZAS Héctor Rubén</t>
  </si>
  <si>
    <t xml:space="preserve">RAMOS </t>
  </si>
  <si>
    <t xml:space="preserve">CABEZAS </t>
  </si>
  <si>
    <t>Hector Ruben</t>
  </si>
  <si>
    <t>RAMOS DIAZ Samantha Nicolt</t>
  </si>
  <si>
    <t xml:space="preserve">DIAZ </t>
  </si>
  <si>
    <t>Samantha Nicolt</t>
  </si>
  <si>
    <t>RAMOS GUEVARA Rómulo Randolph</t>
  </si>
  <si>
    <t xml:space="preserve">GUEVARA </t>
  </si>
  <si>
    <t>Romulo Randolph</t>
  </si>
  <si>
    <t>RAMOS RAMOS Carla Alejandra</t>
  </si>
  <si>
    <t>Carla Alejandra</t>
  </si>
  <si>
    <t xml:space="preserve">CONTADOR </t>
  </si>
  <si>
    <t>REYES CASTRO Alvaro Emiliano</t>
  </si>
  <si>
    <t xml:space="preserve">REYES </t>
  </si>
  <si>
    <t>Alvaro Emiliano</t>
  </si>
  <si>
    <t>REYES SEMINARIO Eulogio Federico</t>
  </si>
  <si>
    <t xml:space="preserve">SEMINARIO </t>
  </si>
  <si>
    <t>Eulogio Federico</t>
  </si>
  <si>
    <t>REYNA PUYEN Guillermo Gonzalo</t>
  </si>
  <si>
    <t xml:space="preserve">REYNA </t>
  </si>
  <si>
    <t xml:space="preserve">PUYEN </t>
  </si>
  <si>
    <t>Guillermo Gonzalo</t>
  </si>
  <si>
    <t>RIOS ARANA Claudia Elizabeth</t>
  </si>
  <si>
    <t xml:space="preserve">RIOS </t>
  </si>
  <si>
    <t xml:space="preserve">ARANA </t>
  </si>
  <si>
    <t>Claudia Elizabeth</t>
  </si>
  <si>
    <t>RODRIGUEZ REYES José</t>
  </si>
  <si>
    <t>Administrativo</t>
  </si>
  <si>
    <t xml:space="preserve">RODRIGUEZ </t>
  </si>
  <si>
    <t xml:space="preserve">José </t>
  </si>
  <si>
    <t>AUXILIAR DE ARCHIVO</t>
  </si>
  <si>
    <t>ROJAS GOMEZ Agapito Lauro</t>
  </si>
  <si>
    <t>Archivo</t>
  </si>
  <si>
    <t xml:space="preserve">ROJAS </t>
  </si>
  <si>
    <t>Agapito Lauro</t>
  </si>
  <si>
    <t>RUBIO MACO Fiorella Natali</t>
  </si>
  <si>
    <t xml:space="preserve">RUBIO </t>
  </si>
  <si>
    <t xml:space="preserve">MACO </t>
  </si>
  <si>
    <t>Fiorella Natali</t>
  </si>
  <si>
    <t>RUIZ CALZADA Percy Manuel</t>
  </si>
  <si>
    <t xml:space="preserve">RUIZ </t>
  </si>
  <si>
    <t xml:space="preserve">CALZADA </t>
  </si>
  <si>
    <t>Percy Manuel</t>
  </si>
  <si>
    <t>SAAVEDRA LIZARDO Maylin</t>
  </si>
  <si>
    <t xml:space="preserve">SAAVEDRA </t>
  </si>
  <si>
    <t xml:space="preserve">LIZARDO </t>
  </si>
  <si>
    <t>Maylin</t>
  </si>
  <si>
    <t>ASISTENTE SERVICIO JURIDICO</t>
  </si>
  <si>
    <t>SALCEDO MORMONTOY Gladys Carolina</t>
  </si>
  <si>
    <t xml:space="preserve">SALCEDO </t>
  </si>
  <si>
    <t xml:space="preserve">MORMONTOY </t>
  </si>
  <si>
    <t>Gladys Carolina</t>
  </si>
  <si>
    <t>SANCHEZ MORALES Patricia Olivia</t>
  </si>
  <si>
    <t xml:space="preserve">SANCHEZ </t>
  </si>
  <si>
    <t xml:space="preserve">MORALES </t>
  </si>
  <si>
    <t>Patricia Olivia</t>
  </si>
  <si>
    <t>SANJINEZ CAMPAÑA Estephanie Daphne</t>
  </si>
  <si>
    <t>SANTANA MALPICA Frank Heber</t>
  </si>
  <si>
    <t>SANTOS AGAPITO Yasmina Yeraldin</t>
  </si>
  <si>
    <t xml:space="preserve">SANTOS </t>
  </si>
  <si>
    <t xml:space="preserve">AGAPITO </t>
  </si>
  <si>
    <t>Yasmina Yeraldin</t>
  </si>
  <si>
    <t>SATALAYA COMETIVOS Margoth</t>
  </si>
  <si>
    <t xml:space="preserve">SATALAYA </t>
  </si>
  <si>
    <t xml:space="preserve">COMETIVOS </t>
  </si>
  <si>
    <t>Margoth</t>
  </si>
  <si>
    <t>SERNAQUE ESTELA Karla Eliana</t>
  </si>
  <si>
    <t>SILVA GRANADOS Jiarussa Dalezka</t>
  </si>
  <si>
    <t xml:space="preserve">GRANADOS </t>
  </si>
  <si>
    <t>Jiarussa Dalezka</t>
  </si>
  <si>
    <t>SILVA VELASQUEZ Victor David</t>
  </si>
  <si>
    <t>SOLANO NIZAMA Maribel Nathaly</t>
  </si>
  <si>
    <t>SOLARI CARBAJAL Giovanna María</t>
  </si>
  <si>
    <t xml:space="preserve">SOLARI </t>
  </si>
  <si>
    <t xml:space="preserve">CARBAJAL </t>
  </si>
  <si>
    <t>Giovanna María</t>
  </si>
  <si>
    <t>SUYO MICHUY Arnay Joel</t>
  </si>
  <si>
    <t xml:space="preserve">SUYO </t>
  </si>
  <si>
    <t xml:space="preserve">MICHUY </t>
  </si>
  <si>
    <t>Arnay Joel</t>
  </si>
  <si>
    <t>SUYO MICHUY Rolando Dionicio</t>
  </si>
  <si>
    <t>Rolando Dionicio</t>
  </si>
  <si>
    <t>TEJADA VALDEIGLESIAS Falon Pierina</t>
  </si>
  <si>
    <t>TORRES MENDOZA Ingrid Irene</t>
  </si>
  <si>
    <t>TUCHIA FERNANDEZ Maria Cecilia</t>
  </si>
  <si>
    <t>VASQUEZ PAUCAR Lazaro Noe</t>
  </si>
  <si>
    <t>70064693</t>
  </si>
  <si>
    <t>VEGA COCHACHES Yessenia Melina</t>
  </si>
  <si>
    <t>VEGA QUELOPANA Johan Frantz</t>
  </si>
  <si>
    <t xml:space="preserve">VEGA </t>
  </si>
  <si>
    <t xml:space="preserve">QUELOPANA </t>
  </si>
  <si>
    <t>Johan Frantz</t>
  </si>
  <si>
    <t>VELASQUEZ FERMIN César Randy</t>
  </si>
  <si>
    <t xml:space="preserve">VELASQUEZ </t>
  </si>
  <si>
    <t xml:space="preserve">FERMIN </t>
  </si>
  <si>
    <t>Cesar Randy</t>
  </si>
  <si>
    <t>VICUÑA FUERTES Miguel Antonio</t>
  </si>
  <si>
    <t xml:space="preserve">VICUÑA </t>
  </si>
  <si>
    <t xml:space="preserve">FUERTES </t>
  </si>
  <si>
    <t>Miguel Antonio</t>
  </si>
  <si>
    <t>VILCA VIRRUETA Milton Estuardo</t>
  </si>
  <si>
    <t>VILCHEZ MARTINO Jacqueline Rosalia</t>
  </si>
  <si>
    <t>VILLACORTA BAZÁN Edward Billy Ray</t>
  </si>
  <si>
    <t xml:space="preserve">VILLACORTA </t>
  </si>
  <si>
    <t xml:space="preserve">BAZAN </t>
  </si>
  <si>
    <t>Edward Billy Ray</t>
  </si>
  <si>
    <t>VILLARAN SOTO Carlos Alberto</t>
  </si>
  <si>
    <t xml:space="preserve">VILLARAN </t>
  </si>
  <si>
    <t xml:space="preserve">SOTO </t>
  </si>
  <si>
    <t>Carlos Alberto</t>
  </si>
  <si>
    <t>CONTADOR GENERAL</t>
  </si>
  <si>
    <t>WONG SANTILLAN Luis Miguel</t>
  </si>
  <si>
    <t xml:space="preserve">WONG </t>
  </si>
  <si>
    <t xml:space="preserve">SANTILLAN </t>
  </si>
  <si>
    <t>Luis Miguel</t>
  </si>
  <si>
    <t>ZAPATA LIZAMA Edwin Alfonso</t>
  </si>
  <si>
    <t>ODONTOLOGA</t>
  </si>
  <si>
    <t>47596001</t>
  </si>
  <si>
    <t>ZAVALETA JOYA Danitza Brissethet</t>
  </si>
  <si>
    <t>Odontóloga</t>
  </si>
  <si>
    <t>ANALISTA JURISDICCIONAL</t>
  </si>
  <si>
    <t>ZEA AGUILAR Milagros Yasmin</t>
  </si>
  <si>
    <t xml:space="preserve">ZEGARRA CARRILLO Lily Carol </t>
  </si>
  <si>
    <t xml:space="preserve">ZEGARRA </t>
  </si>
  <si>
    <t xml:space="preserve">CARRILLO </t>
  </si>
  <si>
    <t>Lily Carol</t>
  </si>
  <si>
    <t>ZEVALLOS ISUIZA Edward Tony Jesus</t>
  </si>
  <si>
    <t>JIMENEZ AMES Luis Marino</t>
  </si>
  <si>
    <t>TEMPLE DE LA PIEDRA Luis Felipe</t>
  </si>
  <si>
    <t>PROCURADOR PUBLICO</t>
  </si>
  <si>
    <t>06052886</t>
  </si>
  <si>
    <t>SANTANA BRAVO Zozimo Raúl</t>
  </si>
  <si>
    <t>BRAVO MAXDEO Alejandro Roosevelt</t>
  </si>
  <si>
    <t>ASISTENT TÉCNICO LEGAL</t>
  </si>
  <si>
    <t>REBAZA VIGO Percy Edmundo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</si>
</sst>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[$-280A]d&quot; de &quot;mmmm&quot; de &quot;yyyy;@"/>
    <numFmt numFmtId="167" formatCode="0.0%"/>
    <numFmt numFmtId="168" formatCode="_ &quot;S/.&quot;\ * #,##0_ ;_ &quot;S/.&quot;\ * \-#,##0_ ;_ &quot;S/.&quot;\ * &quot;-&quot;??_ ;_ @_ "/>
    <numFmt numFmtId="169" formatCode="_ * #,##0.000_ ;_ * \-#,##0.000_ ;_ * &quot;-&quot;??_ ;_ @_ "/>
    <numFmt numFmtId="170" formatCode="###,###,###,###,###,###,##0.00"/>
    <numFmt numFmtId="171" formatCode="00000000"/>
    <numFmt numFmtId="172" formatCode="#,##0.00_ ;[Red]\-#,##0.00\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Century Gothic"/>
      <family val="2"/>
    </font>
    <font>
      <sz val="9"/>
      <color theme="0"/>
      <name val="Century Gothic"/>
      <family val="2"/>
    </font>
    <font>
      <sz val="9"/>
      <color rgb="FF000000"/>
      <name val="Arial"/>
      <family val="2"/>
    </font>
    <font>
      <sz val="9"/>
      <color rgb="FFC00000"/>
      <name val="Century Gothic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9" fontId="5" fillId="0" borderId="0"/>
    <xf numFmtId="0" fontId="3" fillId="0" borderId="0"/>
    <xf numFmtId="0" fontId="1" fillId="0" borderId="0"/>
    <xf numFmtId="0" fontId="12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6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indent="2"/>
    </xf>
    <xf numFmtId="0" fontId="8" fillId="0" borderId="0" xfId="0" applyFont="1"/>
    <xf numFmtId="0" fontId="6" fillId="0" borderId="0" xfId="1" applyFont="1" applyAlignment="1">
      <alignment vertical="center"/>
    </xf>
    <xf numFmtId="0" fontId="8" fillId="0" borderId="10" xfId="0" applyFont="1" applyBorder="1"/>
    <xf numFmtId="0" fontId="8" fillId="0" borderId="9" xfId="0" applyFont="1" applyBorder="1"/>
    <xf numFmtId="0" fontId="8" fillId="0" borderId="32" xfId="0" applyFont="1" applyBorder="1"/>
    <xf numFmtId="0" fontId="8" fillId="0" borderId="2" xfId="0" applyFont="1" applyBorder="1"/>
    <xf numFmtId="0" fontId="8" fillId="0" borderId="33" xfId="0" applyFont="1" applyBorder="1"/>
    <xf numFmtId="0" fontId="8" fillId="0" borderId="1" xfId="0" applyFont="1" applyBorder="1"/>
    <xf numFmtId="49" fontId="8" fillId="0" borderId="25" xfId="0" applyNumberFormat="1" applyFont="1" applyBorder="1" applyAlignment="1">
      <alignment horizontal="left"/>
    </xf>
    <xf numFmtId="0" fontId="8" fillId="0" borderId="2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5" xfId="0" applyFont="1" applyBorder="1"/>
    <xf numFmtId="0" fontId="8" fillId="0" borderId="23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9" xfId="0" applyFont="1" applyBorder="1"/>
    <xf numFmtId="0" fontId="8" fillId="0" borderId="36" xfId="0" applyFont="1" applyBorder="1"/>
    <xf numFmtId="49" fontId="8" fillId="0" borderId="37" xfId="0" applyNumberFormat="1" applyFont="1" applyBorder="1" applyAlignment="1">
      <alignment horizontal="left"/>
    </xf>
    <xf numFmtId="0" fontId="8" fillId="2" borderId="11" xfId="0" applyFont="1" applyFill="1" applyBorder="1" applyAlignment="1">
      <alignment horizontal="right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8" fillId="0" borderId="25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3" xfId="0" applyFont="1" applyBorder="1"/>
    <xf numFmtId="0" fontId="8" fillId="0" borderId="22" xfId="0" applyFont="1" applyBorder="1"/>
    <xf numFmtId="0" fontId="8" fillId="0" borderId="37" xfId="0" applyFont="1" applyBorder="1" applyAlignment="1">
      <alignment horizontal="right"/>
    </xf>
    <xf numFmtId="0" fontId="8" fillId="0" borderId="34" xfId="0" applyFont="1" applyBorder="1"/>
    <xf numFmtId="0" fontId="9" fillId="0" borderId="0" xfId="0" applyFont="1" applyAlignment="1">
      <alignment wrapText="1"/>
    </xf>
    <xf numFmtId="0" fontId="6" fillId="0" borderId="0" xfId="0" applyFont="1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49" fontId="8" fillId="0" borderId="0" xfId="3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4" applyFont="1"/>
    <xf numFmtId="0" fontId="6" fillId="0" borderId="0" xfId="4" applyFont="1" applyAlignment="1">
      <alignment horizontal="center"/>
    </xf>
    <xf numFmtId="166" fontId="8" fillId="0" borderId="0" xfId="0" applyNumberFormat="1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8" fillId="0" borderId="21" xfId="0" applyFont="1" applyBorder="1"/>
    <xf numFmtId="0" fontId="6" fillId="0" borderId="6" xfId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8" fillId="0" borderId="38" xfId="0" applyFont="1" applyBorder="1"/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vertical="center"/>
    </xf>
    <xf numFmtId="0" fontId="10" fillId="3" borderId="28" xfId="1" applyFont="1" applyFill="1" applyBorder="1" applyAlignment="1">
      <alignment horizontal="center" vertical="center"/>
    </xf>
    <xf numFmtId="0" fontId="11" fillId="3" borderId="28" xfId="0" applyFont="1" applyFill="1" applyBorder="1"/>
    <xf numFmtId="0" fontId="10" fillId="3" borderId="43" xfId="1" applyFont="1" applyFill="1" applyBorder="1" applyAlignment="1">
      <alignment horizontal="center" vertical="center" wrapText="1"/>
    </xf>
    <xf numFmtId="0" fontId="10" fillId="3" borderId="44" xfId="1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4" xfId="0" applyFont="1" applyBorder="1"/>
    <xf numFmtId="0" fontId="8" fillId="0" borderId="28" xfId="0" applyFont="1" applyBorder="1"/>
    <xf numFmtId="0" fontId="6" fillId="5" borderId="6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vertical="center"/>
    </xf>
    <xf numFmtId="0" fontId="11" fillId="0" borderId="0" xfId="0" applyFont="1"/>
    <xf numFmtId="0" fontId="8" fillId="0" borderId="27" xfId="0" applyFont="1" applyBorder="1"/>
    <xf numFmtId="0" fontId="10" fillId="5" borderId="4" xfId="1" applyFont="1" applyFill="1" applyBorder="1" applyAlignment="1">
      <alignment horizontal="center" vertical="center" wrapText="1"/>
    </xf>
    <xf numFmtId="0" fontId="10" fillId="3" borderId="28" xfId="0" applyFont="1" applyFill="1" applyBorder="1"/>
    <xf numFmtId="49" fontId="11" fillId="3" borderId="28" xfId="3" quotePrefix="1" applyNumberFormat="1" applyFont="1" applyFill="1" applyBorder="1" applyAlignment="1">
      <alignment horizontal="left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vertical="center"/>
    </xf>
    <xf numFmtId="0" fontId="6" fillId="0" borderId="17" xfId="1" applyFont="1" applyBorder="1" applyAlignment="1">
      <alignment horizontal="left" vertical="center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8" fillId="0" borderId="18" xfId="0" applyFont="1" applyBorder="1"/>
    <xf numFmtId="0" fontId="8" fillId="0" borderId="25" xfId="0" applyFont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9" xfId="0" applyFont="1" applyFill="1" applyBorder="1"/>
    <xf numFmtId="0" fontId="8" fillId="2" borderId="36" xfId="0" applyFont="1" applyFill="1" applyBorder="1"/>
    <xf numFmtId="0" fontId="6" fillId="0" borderId="0" xfId="4" applyFont="1"/>
    <xf numFmtId="49" fontId="6" fillId="0" borderId="0" xfId="3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6" fontId="10" fillId="3" borderId="39" xfId="0" applyNumberFormat="1" applyFont="1" applyFill="1" applyBorder="1" applyAlignment="1">
      <alignment horizontal="center" vertical="center" textRotation="90" wrapText="1"/>
    </xf>
    <xf numFmtId="0" fontId="11" fillId="3" borderId="40" xfId="0" applyFont="1" applyFill="1" applyBorder="1"/>
    <xf numFmtId="0" fontId="8" fillId="0" borderId="6" xfId="1" applyFont="1" applyBorder="1" applyAlignment="1">
      <alignment horizontal="left" vertical="center"/>
    </xf>
    <xf numFmtId="0" fontId="8" fillId="3" borderId="0" xfId="0" applyFont="1" applyFill="1"/>
    <xf numFmtId="0" fontId="8" fillId="0" borderId="6" xfId="1" applyFont="1" applyBorder="1" applyAlignment="1">
      <alignment vertical="center"/>
    </xf>
    <xf numFmtId="0" fontId="10" fillId="3" borderId="40" xfId="1" applyFont="1" applyFill="1" applyBorder="1" applyAlignment="1">
      <alignment horizontal="center" vertical="center"/>
    </xf>
    <xf numFmtId="0" fontId="10" fillId="3" borderId="40" xfId="1" applyFont="1" applyFill="1" applyBorder="1" applyAlignment="1">
      <alignment vertical="center"/>
    </xf>
    <xf numFmtId="0" fontId="10" fillId="4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0" fillId="3" borderId="39" xfId="4" applyFont="1" applyFill="1" applyBorder="1" applyAlignment="1">
      <alignment horizontal="center" vertical="center" wrapText="1"/>
    </xf>
    <xf numFmtId="0" fontId="10" fillId="3" borderId="40" xfId="4" applyFont="1" applyFill="1" applyBorder="1" applyAlignment="1">
      <alignment horizontal="center"/>
    </xf>
    <xf numFmtId="0" fontId="11" fillId="3" borderId="40" xfId="4" applyFont="1" applyFill="1" applyBorder="1"/>
    <xf numFmtId="0" fontId="8" fillId="0" borderId="6" xfId="4" applyFont="1" applyBorder="1"/>
    <xf numFmtId="3" fontId="8" fillId="0" borderId="6" xfId="4" applyNumberFormat="1" applyFont="1" applyBorder="1"/>
    <xf numFmtId="3" fontId="8" fillId="0" borderId="2" xfId="0" applyNumberFormat="1" applyFont="1" applyBorder="1"/>
    <xf numFmtId="3" fontId="8" fillId="0" borderId="6" xfId="0" applyNumberFormat="1" applyFont="1" applyBorder="1"/>
    <xf numFmtId="3" fontId="6" fillId="0" borderId="33" xfId="0" applyNumberFormat="1" applyFont="1" applyBorder="1"/>
    <xf numFmtId="3" fontId="6" fillId="0" borderId="6" xfId="0" applyNumberFormat="1" applyFont="1" applyBorder="1"/>
    <xf numFmtId="3" fontId="8" fillId="0" borderId="15" xfId="0" applyNumberFormat="1" applyFont="1" applyBorder="1"/>
    <xf numFmtId="0" fontId="10" fillId="3" borderId="28" xfId="1" applyFont="1" applyFill="1" applyBorder="1" applyAlignment="1">
      <alignment horizontal="center" vertical="center" wrapText="1"/>
    </xf>
    <xf numFmtId="2" fontId="8" fillId="0" borderId="6" xfId="4" applyNumberFormat="1" applyFont="1" applyBorder="1"/>
    <xf numFmtId="4" fontId="8" fillId="0" borderId="6" xfId="4" applyNumberFormat="1" applyFont="1" applyBorder="1"/>
    <xf numFmtId="3" fontId="8" fillId="0" borderId="0" xfId="4" applyNumberFormat="1" applyFont="1" applyFill="1"/>
    <xf numFmtId="0" fontId="8" fillId="0" borderId="0" xfId="4" applyFont="1" applyFill="1"/>
    <xf numFmtId="170" fontId="6" fillId="0" borderId="6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170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14" fontId="6" fillId="0" borderId="17" xfId="1" applyNumberFormat="1" applyFont="1" applyBorder="1" applyAlignment="1">
      <alignment horizontal="center" vertical="center"/>
    </xf>
    <xf numFmtId="0" fontId="8" fillId="0" borderId="58" xfId="0" applyFont="1" applyBorder="1"/>
    <xf numFmtId="170" fontId="6" fillId="0" borderId="4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170" fontId="6" fillId="5" borderId="6" xfId="1" applyNumberFormat="1" applyFont="1" applyFill="1" applyBorder="1" applyAlignment="1">
      <alignment horizontal="center" vertical="center"/>
    </xf>
    <xf numFmtId="170" fontId="6" fillId="3" borderId="28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3" fontId="6" fillId="0" borderId="6" xfId="1" applyNumberFormat="1" applyFont="1" applyBorder="1" applyAlignment="1">
      <alignment vertical="center"/>
    </xf>
    <xf numFmtId="9" fontId="6" fillId="0" borderId="6" xfId="8" applyFont="1" applyBorder="1" applyAlignment="1">
      <alignment vertical="center"/>
    </xf>
    <xf numFmtId="3" fontId="8" fillId="0" borderId="0" xfId="0" applyNumberFormat="1" applyFont="1"/>
    <xf numFmtId="3" fontId="8" fillId="0" borderId="6" xfId="1" applyNumberFormat="1" applyFont="1" applyBorder="1" applyAlignment="1">
      <alignment vertical="center"/>
    </xf>
    <xf numFmtId="2" fontId="6" fillId="0" borderId="0" xfId="8" applyNumberFormat="1" applyFont="1" applyAlignment="1">
      <alignment vertical="center"/>
    </xf>
    <xf numFmtId="2" fontId="8" fillId="0" borderId="0" xfId="8" applyNumberFormat="1" applyFont="1" applyAlignment="1">
      <alignment vertical="center"/>
    </xf>
    <xf numFmtId="2" fontId="8" fillId="0" borderId="0" xfId="8" applyNumberFormat="1" applyFont="1"/>
    <xf numFmtId="0" fontId="8" fillId="4" borderId="6" xfId="1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3" fontId="6" fillId="0" borderId="6" xfId="8" applyNumberFormat="1" applyFont="1" applyBorder="1" applyAlignment="1">
      <alignment vertical="center"/>
    </xf>
    <xf numFmtId="9" fontId="10" fillId="3" borderId="6" xfId="8" applyFont="1" applyFill="1" applyBorder="1" applyAlignment="1">
      <alignment vertical="center"/>
    </xf>
    <xf numFmtId="2" fontId="8" fillId="2" borderId="8" xfId="0" applyNumberFormat="1" applyFont="1" applyFill="1" applyBorder="1"/>
    <xf numFmtId="0" fontId="10" fillId="3" borderId="28" xfId="0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vertical="center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 wrapText="1"/>
    </xf>
    <xf numFmtId="0" fontId="10" fillId="3" borderId="45" xfId="1" applyFont="1" applyFill="1" applyBorder="1" applyAlignment="1">
      <alignment horizontal="center" vertical="center" wrapText="1"/>
    </xf>
    <xf numFmtId="0" fontId="10" fillId="3" borderId="39" xfId="4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5" fillId="4" borderId="0" xfId="0" applyFont="1" applyFill="1"/>
    <xf numFmtId="0" fontId="15" fillId="4" borderId="6" xfId="5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5" fillId="0" borderId="0" xfId="0" applyFont="1" applyFill="1"/>
    <xf numFmtId="3" fontId="11" fillId="3" borderId="40" xfId="0" applyNumberFormat="1" applyFont="1" applyFill="1" applyBorder="1" applyAlignment="1">
      <alignment horizontal="center"/>
    </xf>
    <xf numFmtId="166" fontId="11" fillId="3" borderId="4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0" borderId="6" xfId="1" applyNumberFormat="1" applyFont="1" applyBorder="1" applyAlignment="1">
      <alignment horizontal="left" vertical="center" wrapText="1"/>
    </xf>
    <xf numFmtId="49" fontId="6" fillId="0" borderId="17" xfId="1" applyNumberFormat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49" fontId="8" fillId="0" borderId="6" xfId="1" applyNumberFormat="1" applyFont="1" applyBorder="1" applyAlignment="1">
      <alignment horizontal="left" vertical="center"/>
    </xf>
    <xf numFmtId="49" fontId="8" fillId="0" borderId="17" xfId="1" applyNumberFormat="1" applyFont="1" applyBorder="1" applyAlignment="1">
      <alignment horizontal="left" vertical="center"/>
    </xf>
    <xf numFmtId="49" fontId="8" fillId="0" borderId="4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 wrapText="1"/>
    </xf>
    <xf numFmtId="0" fontId="10" fillId="3" borderId="28" xfId="0" applyFont="1" applyFill="1" applyBorder="1" applyAlignment="1">
      <alignment wrapText="1"/>
    </xf>
    <xf numFmtId="49" fontId="6" fillId="0" borderId="6" xfId="1" applyNumberFormat="1" applyFont="1" applyBorder="1" applyAlignment="1">
      <alignment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8" fillId="0" borderId="17" xfId="1" applyFont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8" fillId="0" borderId="0" xfId="3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3" borderId="28" xfId="0" applyFont="1" applyFill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5" borderId="6" xfId="1" applyFont="1" applyFill="1" applyBorder="1" applyAlignment="1">
      <alignment vertical="center" wrapText="1"/>
    </xf>
    <xf numFmtId="0" fontId="6" fillId="3" borderId="28" xfId="1" applyFont="1" applyFill="1" applyBorder="1" applyAlignment="1">
      <alignment vertical="center" wrapText="1"/>
    </xf>
    <xf numFmtId="0" fontId="6" fillId="5" borderId="4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0" fillId="3" borderId="28" xfId="1" applyFont="1" applyFill="1" applyBorder="1" applyAlignment="1">
      <alignment horizontal="left" vertical="center"/>
    </xf>
    <xf numFmtId="3" fontId="17" fillId="0" borderId="57" xfId="0" applyNumberFormat="1" applyFont="1" applyFill="1" applyBorder="1" applyAlignment="1">
      <alignment horizontal="right" vertical="center"/>
    </xf>
    <xf numFmtId="3" fontId="17" fillId="0" borderId="57" xfId="0" applyNumberFormat="1" applyFont="1" applyFill="1" applyBorder="1" applyAlignment="1">
      <alignment horizontal="right" vertical="center" wrapText="1"/>
    </xf>
    <xf numFmtId="3" fontId="10" fillId="3" borderId="39" xfId="0" applyNumberFormat="1" applyFont="1" applyFill="1" applyBorder="1" applyAlignment="1">
      <alignment horizontal="center" vertical="center" wrapText="1"/>
    </xf>
    <xf numFmtId="166" fontId="10" fillId="3" borderId="39" xfId="0" applyNumberFormat="1" applyFont="1" applyFill="1" applyBorder="1" applyAlignment="1">
      <alignment horizontal="center" textRotation="90" wrapText="1"/>
    </xf>
    <xf numFmtId="3" fontId="10" fillId="3" borderId="39" xfId="0" applyNumberFormat="1" applyFont="1" applyFill="1" applyBorder="1" applyAlignment="1">
      <alignment horizontal="center" textRotation="90" wrapText="1"/>
    </xf>
    <xf numFmtId="0" fontId="15" fillId="4" borderId="6" xfId="0" applyFont="1" applyFill="1" applyBorder="1" applyAlignment="1">
      <alignment horizontal="center"/>
    </xf>
    <xf numFmtId="3" fontId="15" fillId="4" borderId="6" xfId="0" applyNumberFormat="1" applyFont="1" applyFill="1" applyBorder="1" applyAlignment="1">
      <alignment horizontal="center" vertical="center"/>
    </xf>
    <xf numFmtId="171" fontId="15" fillId="4" borderId="6" xfId="4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/>
    </xf>
    <xf numFmtId="3" fontId="15" fillId="4" borderId="6" xfId="0" applyNumberFormat="1" applyFont="1" applyFill="1" applyBorder="1" applyAlignment="1">
      <alignment horizontal="center"/>
    </xf>
    <xf numFmtId="0" fontId="16" fillId="4" borderId="0" xfId="5" applyFont="1" applyFill="1" applyBorder="1" applyAlignment="1">
      <alignment horizontal="center" vertical="center"/>
    </xf>
    <xf numFmtId="171" fontId="15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171" fontId="15" fillId="4" borderId="6" xfId="4" quotePrefix="1" applyNumberFormat="1" applyFont="1" applyFill="1" applyBorder="1" applyAlignment="1">
      <alignment horizontal="center" vertical="center"/>
    </xf>
    <xf numFmtId="0" fontId="15" fillId="4" borderId="6" xfId="0" quotePrefix="1" applyFont="1" applyFill="1" applyBorder="1" applyAlignment="1">
      <alignment horizontal="center"/>
    </xf>
    <xf numFmtId="171" fontId="15" fillId="4" borderId="6" xfId="0" quotePrefix="1" applyNumberFormat="1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left"/>
    </xf>
    <xf numFmtId="0" fontId="16" fillId="4" borderId="0" xfId="5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left" wrapText="1"/>
    </xf>
    <xf numFmtId="0" fontId="15" fillId="4" borderId="14" xfId="0" applyFont="1" applyFill="1" applyBorder="1" applyAlignment="1">
      <alignment horizontal="left"/>
    </xf>
    <xf numFmtId="0" fontId="15" fillId="4" borderId="54" xfId="0" applyFont="1" applyFill="1" applyBorder="1" applyAlignment="1">
      <alignment horizontal="left"/>
    </xf>
    <xf numFmtId="172" fontId="15" fillId="4" borderId="6" xfId="0" quotePrefix="1" applyNumberFormat="1" applyFont="1" applyFill="1" applyBorder="1" applyAlignment="1">
      <alignment horizontal="center" vertical="center"/>
    </xf>
    <xf numFmtId="0" fontId="15" fillId="4" borderId="6" xfId="0" quotePrefix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172" fontId="15" fillId="4" borderId="6" xfId="0" applyNumberFormat="1" applyFont="1" applyFill="1" applyBorder="1" applyAlignment="1">
      <alignment vertical="center"/>
    </xf>
    <xf numFmtId="49" fontId="15" fillId="4" borderId="6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5" fillId="0" borderId="6" xfId="0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 vertical="center"/>
    </xf>
    <xf numFmtId="0" fontId="15" fillId="4" borderId="6" xfId="5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1" fillId="3" borderId="40" xfId="0" applyFont="1" applyFill="1" applyBorder="1" applyAlignment="1">
      <alignment horizontal="left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6" fillId="0" borderId="26" xfId="0" applyFont="1" applyBorder="1" applyAlignment="1">
      <alignment horizontal="left" indent="2"/>
    </xf>
    <xf numFmtId="15" fontId="10" fillId="3" borderId="28" xfId="1" applyNumberFormat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3" fontId="10" fillId="3" borderId="11" xfId="1" applyNumberFormat="1" applyFont="1" applyFill="1" applyBorder="1" applyAlignment="1">
      <alignment vertical="center"/>
    </xf>
    <xf numFmtId="0" fontId="10" fillId="3" borderId="28" xfId="0" applyFont="1" applyFill="1" applyBorder="1" applyAlignment="1">
      <alignment horizontal="right" vertical="center" wrapText="1"/>
    </xf>
    <xf numFmtId="0" fontId="10" fillId="3" borderId="28" xfId="0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0" fillId="3" borderId="28" xfId="0" applyFont="1" applyFill="1" applyBorder="1" applyAlignment="1">
      <alignment horizontal="right" vertical="center" indent="2"/>
    </xf>
    <xf numFmtId="0" fontId="10" fillId="3" borderId="28" xfId="0" applyFont="1" applyFill="1" applyBorder="1" applyAlignment="1">
      <alignment vertical="center"/>
    </xf>
    <xf numFmtId="49" fontId="10" fillId="3" borderId="28" xfId="2" applyFont="1" applyFill="1" applyBorder="1" applyAlignment="1">
      <alignment horizontal="center" textRotation="90" wrapText="1"/>
    </xf>
    <xf numFmtId="0" fontId="10" fillId="3" borderId="39" xfId="0" applyFont="1" applyFill="1" applyBorder="1" applyAlignment="1">
      <alignment horizontal="center" vertical="center" textRotation="90" wrapText="1"/>
    </xf>
    <xf numFmtId="0" fontId="10" fillId="3" borderId="28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49" fontId="10" fillId="3" borderId="40" xfId="2" applyFont="1" applyFill="1" applyBorder="1" applyAlignment="1">
      <alignment horizontal="left" vertical="center"/>
    </xf>
    <xf numFmtId="3" fontId="11" fillId="3" borderId="40" xfId="0" applyNumberFormat="1" applyFont="1" applyFill="1" applyBorder="1"/>
    <xf numFmtId="49" fontId="6" fillId="0" borderId="0" xfId="2" applyFont="1" applyAlignment="1">
      <alignment horizontal="left" vertical="center"/>
    </xf>
    <xf numFmtId="0" fontId="20" fillId="0" borderId="0" xfId="0" applyFont="1"/>
    <xf numFmtId="0" fontId="21" fillId="0" borderId="0" xfId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49" fontId="8" fillId="0" borderId="20" xfId="2" applyFont="1" applyBorder="1" applyAlignment="1">
      <alignment vertical="center"/>
    </xf>
    <xf numFmtId="3" fontId="6" fillId="0" borderId="3" xfId="2" applyNumberFormat="1" applyFont="1" applyBorder="1" applyAlignment="1">
      <alignment vertical="center"/>
    </xf>
    <xf numFmtId="3" fontId="22" fillId="0" borderId="0" xfId="5" applyNumberFormat="1" applyFont="1"/>
    <xf numFmtId="3" fontId="6" fillId="0" borderId="4" xfId="2" applyNumberFormat="1" applyFont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49" fontId="10" fillId="3" borderId="28" xfId="2" applyFont="1" applyFill="1" applyBorder="1" applyAlignment="1">
      <alignment horizontal="center" vertical="center"/>
    </xf>
    <xf numFmtId="4" fontId="10" fillId="3" borderId="28" xfId="2" applyNumberFormat="1" applyFont="1" applyFill="1" applyBorder="1" applyAlignment="1">
      <alignment horizontal="right" vertical="center"/>
    </xf>
    <xf numFmtId="49" fontId="21" fillId="0" borderId="0" xfId="2" applyFont="1" applyAlignment="1">
      <alignment horizontal="left" vertical="center"/>
    </xf>
    <xf numFmtId="3" fontId="20" fillId="0" borderId="0" xfId="2" applyNumberFormat="1" applyFont="1" applyAlignment="1">
      <alignment vertical="center"/>
    </xf>
    <xf numFmtId="3" fontId="20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justify" vertical="center" wrapText="1"/>
    </xf>
    <xf numFmtId="0" fontId="23" fillId="0" borderId="5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4" xfId="8" applyNumberFormat="1" applyFont="1" applyBorder="1" applyAlignment="1">
      <alignment horizontal="center" vertical="center" wrapText="1"/>
    </xf>
    <xf numFmtId="164" fontId="8" fillId="0" borderId="4" xfId="7" applyFont="1" applyBorder="1" applyAlignment="1">
      <alignment horizontal="center" vertical="center" wrapText="1"/>
    </xf>
    <xf numFmtId="167" fontId="8" fillId="0" borderId="4" xfId="8" applyNumberFormat="1" applyFont="1" applyBorder="1" applyAlignment="1">
      <alignment horizontal="center" vertical="center" wrapText="1"/>
    </xf>
    <xf numFmtId="164" fontId="8" fillId="0" borderId="4" xfId="7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164" fontId="8" fillId="0" borderId="6" xfId="7" applyFont="1" applyBorder="1" applyAlignment="1">
      <alignment horizontal="center" vertical="center" wrapText="1"/>
    </xf>
    <xf numFmtId="164" fontId="8" fillId="0" borderId="6" xfId="7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8" fontId="8" fillId="0" borderId="6" xfId="7" applyNumberFormat="1" applyFont="1" applyBorder="1" applyAlignment="1">
      <alignment horizontal="justify" vertical="center" wrapText="1"/>
    </xf>
    <xf numFmtId="9" fontId="8" fillId="0" borderId="0" xfId="0" applyNumberFormat="1" applyFont="1"/>
    <xf numFmtId="164" fontId="8" fillId="0" borderId="0" xfId="0" applyNumberFormat="1" applyFont="1"/>
    <xf numFmtId="167" fontId="8" fillId="0" borderId="0" xfId="8" applyNumberFormat="1" applyFont="1"/>
    <xf numFmtId="10" fontId="8" fillId="0" borderId="0" xfId="8" applyNumberFormat="1" applyFont="1"/>
    <xf numFmtId="9" fontId="8" fillId="0" borderId="0" xfId="8" applyFont="1"/>
    <xf numFmtId="169" fontId="8" fillId="0" borderId="0" xfId="6" applyNumberFormat="1" applyFont="1"/>
    <xf numFmtId="49" fontId="10" fillId="3" borderId="28" xfId="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3" borderId="29" xfId="1" applyFont="1" applyFill="1" applyBorder="1" applyAlignment="1">
      <alignment vertical="center"/>
    </xf>
    <xf numFmtId="0" fontId="10" fillId="3" borderId="30" xfId="1" applyFont="1" applyFill="1" applyBorder="1" applyAlignment="1">
      <alignment vertical="center"/>
    </xf>
    <xf numFmtId="0" fontId="10" fillId="3" borderId="31" xfId="1" applyFont="1" applyFill="1" applyBorder="1" applyAlignment="1">
      <alignment vertical="center"/>
    </xf>
    <xf numFmtId="0" fontId="10" fillId="3" borderId="2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49" fontId="10" fillId="3" borderId="28" xfId="2" applyFont="1" applyFill="1" applyBorder="1" applyAlignment="1">
      <alignment horizontal="center" vertical="center" wrapText="1"/>
    </xf>
    <xf numFmtId="49" fontId="10" fillId="3" borderId="28" xfId="2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10" fillId="3" borderId="31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 wrapText="1"/>
    </xf>
    <xf numFmtId="0" fontId="10" fillId="3" borderId="52" xfId="1" applyFont="1" applyFill="1" applyBorder="1" applyAlignment="1">
      <alignment horizontal="center" vertical="center" wrapText="1"/>
    </xf>
    <xf numFmtId="2" fontId="10" fillId="3" borderId="39" xfId="8" applyNumberFormat="1" applyFont="1" applyFill="1" applyBorder="1" applyAlignment="1">
      <alignment horizontal="center" vertical="center" wrapText="1"/>
    </xf>
    <xf numFmtId="2" fontId="10" fillId="3" borderId="52" xfId="8" applyNumberFormat="1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horizontal="center" vertical="center" wrapText="1"/>
    </xf>
    <xf numFmtId="0" fontId="10" fillId="3" borderId="41" xfId="1" applyFont="1" applyFill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center" vertical="center"/>
    </xf>
    <xf numFmtId="0" fontId="10" fillId="3" borderId="49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0" fillId="3" borderId="28" xfId="1" applyFont="1" applyFill="1" applyBorder="1" applyAlignment="1">
      <alignment vertical="center"/>
    </xf>
    <xf numFmtId="0" fontId="10" fillId="3" borderId="39" xfId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7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 wrapText="1"/>
    </xf>
    <xf numFmtId="0" fontId="11" fillId="3" borderId="28" xfId="0" applyFont="1" applyFill="1" applyBorder="1"/>
    <xf numFmtId="0" fontId="10" fillId="3" borderId="41" xfId="1" applyFont="1" applyFill="1" applyBorder="1" applyAlignment="1">
      <alignment horizontal="center" vertical="center" wrapText="1"/>
    </xf>
    <xf numFmtId="0" fontId="10" fillId="3" borderId="42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47" xfId="1" applyFont="1" applyFill="1" applyBorder="1" applyAlignment="1">
      <alignment horizontal="center" vertical="center" wrapText="1"/>
    </xf>
    <xf numFmtId="0" fontId="10" fillId="3" borderId="48" xfId="1" applyFont="1" applyFill="1" applyBorder="1" applyAlignment="1">
      <alignment horizontal="center" vertical="center" wrapText="1"/>
    </xf>
    <xf numFmtId="0" fontId="10" fillId="3" borderId="45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 wrapText="1"/>
    </xf>
    <xf numFmtId="166" fontId="10" fillId="3" borderId="28" xfId="0" applyNumberFormat="1" applyFont="1" applyFill="1" applyBorder="1" applyAlignment="1">
      <alignment horizontal="center" vertical="center" wrapText="1"/>
    </xf>
    <xf numFmtId="0" fontId="10" fillId="3" borderId="28" xfId="4" applyFont="1" applyFill="1" applyBorder="1" applyAlignment="1">
      <alignment horizontal="center" vertical="center"/>
    </xf>
    <xf numFmtId="0" fontId="10" fillId="3" borderId="39" xfId="4" applyFont="1" applyFill="1" applyBorder="1" applyAlignment="1">
      <alignment horizontal="center" vertical="center"/>
    </xf>
    <xf numFmtId="0" fontId="10" fillId="3" borderId="28" xfId="4" applyFont="1" applyFill="1" applyBorder="1" applyAlignment="1">
      <alignment horizontal="center"/>
    </xf>
  </cellXfs>
  <cellStyles count="9">
    <cellStyle name="Millares" xfId="6" builtinId="3"/>
    <cellStyle name="Moneda" xfId="7" builtinId="4"/>
    <cellStyle name="Normal" xfId="0" builtinId="0"/>
    <cellStyle name="Normal 2" xfId="4" xr:uid="{00000000-0005-0000-0000-000003000000}"/>
    <cellStyle name="Normal 3" xfId="5" xr:uid="{00000000-0005-0000-0000-000004000000}"/>
    <cellStyle name="Normal_ESTR98" xfId="3" xr:uid="{00000000-0005-0000-0000-000005000000}"/>
    <cellStyle name="Normal_PLAZAS98" xfId="1" xr:uid="{00000000-0005-0000-0000-000006000000}"/>
    <cellStyle name="Normal_SPGG98" xfId="2" xr:uid="{00000000-0005-0000-0000-000007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opLeftCell="E1" zoomScale="80" zoomScaleNormal="80" workbookViewId="0">
      <selection activeCell="C13" sqref="C13"/>
    </sheetView>
  </sheetViews>
  <sheetFormatPr baseColWidth="10" defaultColWidth="2" defaultRowHeight="11.65" x14ac:dyDescent="0.35"/>
  <cols>
    <col min="1" max="1" width="21.265625" style="5" customWidth="1"/>
    <col min="2" max="2" width="15" style="5" customWidth="1"/>
    <col min="3" max="3" width="25.265625" style="5" customWidth="1"/>
    <col min="4" max="4" width="21.1328125" style="5" customWidth="1"/>
    <col min="5" max="5" width="7.59765625" style="5" customWidth="1"/>
    <col min="6" max="6" width="11.1328125" style="5" customWidth="1"/>
    <col min="7" max="7" width="9.59765625" style="5" customWidth="1"/>
    <col min="8" max="8" width="8.73046875" style="5" customWidth="1"/>
    <col min="9" max="9" width="10.86328125" style="5" customWidth="1"/>
    <col min="10" max="10" width="10.265625" style="5" customWidth="1"/>
    <col min="11" max="11" width="17.73046875" style="5" customWidth="1"/>
    <col min="12" max="12" width="12.3984375" style="5" customWidth="1"/>
    <col min="13" max="13" width="12.265625" style="5" customWidth="1"/>
    <col min="14" max="14" width="13" style="5" customWidth="1"/>
    <col min="15" max="15" width="10.59765625" style="5" customWidth="1"/>
    <col min="16" max="16" width="17.265625" style="5" customWidth="1"/>
    <col min="17" max="17" width="12" style="5" customWidth="1"/>
    <col min="18" max="18" width="13.73046875" style="5" customWidth="1"/>
    <col min="19" max="19" width="17.265625" style="5" customWidth="1"/>
    <col min="20" max="20" width="8.73046875" style="5" customWidth="1"/>
    <col min="21" max="16384" width="2" style="5"/>
  </cols>
  <sheetData>
    <row r="1" spans="1:21" s="175" customFormat="1" ht="41.25" customHeight="1" x14ac:dyDescent="0.35">
      <c r="A1" s="282" t="s">
        <v>195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21" s="175" customFormat="1" ht="22.5" customHeight="1" x14ac:dyDescent="0.35">
      <c r="A2" s="279" t="s">
        <v>295</v>
      </c>
      <c r="B2" s="280"/>
      <c r="C2" s="281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21" s="252" customFormat="1" ht="22.5" customHeight="1" x14ac:dyDescent="0.45">
      <c r="A3" s="282" t="s">
        <v>0</v>
      </c>
      <c r="B3" s="282" t="s">
        <v>1</v>
      </c>
      <c r="C3" s="282" t="s">
        <v>2</v>
      </c>
      <c r="D3" s="282" t="s">
        <v>3</v>
      </c>
      <c r="E3" s="282" t="s">
        <v>28</v>
      </c>
      <c r="F3" s="282" t="s">
        <v>4</v>
      </c>
      <c r="G3" s="282"/>
      <c r="H3" s="290">
        <v>2021</v>
      </c>
      <c r="I3" s="291"/>
      <c r="J3" s="291"/>
      <c r="K3" s="291"/>
      <c r="L3" s="292"/>
      <c r="M3" s="290" t="s">
        <v>193</v>
      </c>
      <c r="N3" s="291"/>
      <c r="O3" s="291"/>
      <c r="P3" s="291"/>
      <c r="Q3" s="292"/>
      <c r="R3" s="282" t="s">
        <v>194</v>
      </c>
      <c r="S3" s="282"/>
    </row>
    <row r="4" spans="1:21" s="252" customFormat="1" ht="22.5" customHeight="1" x14ac:dyDescent="0.45">
      <c r="A4" s="282"/>
      <c r="B4" s="282"/>
      <c r="C4" s="282"/>
      <c r="D4" s="282"/>
      <c r="E4" s="282"/>
      <c r="F4" s="284" t="s">
        <v>29</v>
      </c>
      <c r="G4" s="284" t="s">
        <v>30</v>
      </c>
      <c r="H4" s="284" t="s">
        <v>32</v>
      </c>
      <c r="I4" s="284" t="s">
        <v>33</v>
      </c>
      <c r="J4" s="284" t="s">
        <v>31</v>
      </c>
      <c r="K4" s="290" t="s">
        <v>277</v>
      </c>
      <c r="L4" s="292"/>
      <c r="M4" s="133"/>
      <c r="N4" s="133"/>
      <c r="O4" s="133"/>
      <c r="P4" s="290" t="s">
        <v>277</v>
      </c>
      <c r="Q4" s="291"/>
      <c r="R4" s="286" t="s">
        <v>32</v>
      </c>
      <c r="S4" s="288" t="s">
        <v>34</v>
      </c>
    </row>
    <row r="5" spans="1:21" s="252" customFormat="1" ht="41.25" customHeight="1" x14ac:dyDescent="0.45">
      <c r="A5" s="284"/>
      <c r="B5" s="284"/>
      <c r="C5" s="282"/>
      <c r="D5" s="282"/>
      <c r="E5" s="282"/>
      <c r="F5" s="285"/>
      <c r="G5" s="285"/>
      <c r="H5" s="285"/>
      <c r="I5" s="285"/>
      <c r="J5" s="285"/>
      <c r="K5" s="133" t="s">
        <v>278</v>
      </c>
      <c r="L5" s="133" t="s">
        <v>279</v>
      </c>
      <c r="M5" s="133" t="s">
        <v>32</v>
      </c>
      <c r="N5" s="133" t="s">
        <v>33</v>
      </c>
      <c r="O5" s="133" t="s">
        <v>31</v>
      </c>
      <c r="P5" s="133" t="s">
        <v>278</v>
      </c>
      <c r="Q5" s="253" t="s">
        <v>279</v>
      </c>
      <c r="R5" s="287"/>
      <c r="S5" s="289"/>
      <c r="U5" s="254"/>
    </row>
    <row r="6" spans="1:21" s="263" customFormat="1" ht="82.5" customHeight="1" x14ac:dyDescent="0.45">
      <c r="A6" s="277" t="s">
        <v>295</v>
      </c>
      <c r="B6" s="278" t="s">
        <v>299</v>
      </c>
      <c r="C6" s="255" t="s">
        <v>300</v>
      </c>
      <c r="D6" s="256" t="s">
        <v>301</v>
      </c>
      <c r="E6" s="257" t="s">
        <v>31</v>
      </c>
      <c r="F6" s="258">
        <v>0.55000000000000004</v>
      </c>
      <c r="G6" s="257">
        <v>2019</v>
      </c>
      <c r="H6" s="258">
        <v>0.51</v>
      </c>
      <c r="I6" s="258">
        <v>0.37</v>
      </c>
      <c r="J6" s="259">
        <f>I6/H6</f>
        <v>0.72549019607843135</v>
      </c>
      <c r="K6" s="260">
        <v>12155731</v>
      </c>
      <c r="L6" s="259">
        <v>0.93</v>
      </c>
      <c r="M6" s="259">
        <v>0.52</v>
      </c>
      <c r="N6" s="259">
        <v>0.39950000000000002</v>
      </c>
      <c r="O6" s="261">
        <f>N6/M6</f>
        <v>0.76826923076923082</v>
      </c>
      <c r="P6" s="262">
        <v>12578801.5</v>
      </c>
      <c r="Q6" s="259">
        <v>0.81</v>
      </c>
      <c r="R6" s="259">
        <v>0.56000000000000005</v>
      </c>
      <c r="S6" s="262">
        <v>14689980</v>
      </c>
    </row>
    <row r="7" spans="1:21" s="263" customFormat="1" ht="82.5" customHeight="1" x14ac:dyDescent="0.45">
      <c r="A7" s="277"/>
      <c r="B7" s="278"/>
      <c r="C7" s="264" t="s">
        <v>302</v>
      </c>
      <c r="D7" s="265" t="s">
        <v>303</v>
      </c>
      <c r="E7" s="257" t="s">
        <v>31</v>
      </c>
      <c r="F7" s="258">
        <v>0.26</v>
      </c>
      <c r="G7" s="257">
        <v>2019</v>
      </c>
      <c r="H7" s="258">
        <v>0.42</v>
      </c>
      <c r="I7" s="258">
        <v>0.36</v>
      </c>
      <c r="J7" s="259">
        <f t="shared" ref="J7:J9" si="0">I7/H7</f>
        <v>0.8571428571428571</v>
      </c>
      <c r="K7" s="266">
        <v>108330</v>
      </c>
      <c r="L7" s="259">
        <v>0.68</v>
      </c>
      <c r="M7" s="259">
        <v>0.44</v>
      </c>
      <c r="N7" s="259">
        <v>0.2</v>
      </c>
      <c r="O7" s="259">
        <f t="shared" ref="O7:O9" si="1">N7/M7</f>
        <v>0.45454545454545459</v>
      </c>
      <c r="P7" s="267">
        <v>333500</v>
      </c>
      <c r="Q7" s="259">
        <v>0.17</v>
      </c>
      <c r="R7" s="259">
        <v>0.45</v>
      </c>
      <c r="S7" s="267">
        <v>250000</v>
      </c>
    </row>
    <row r="8" spans="1:21" s="263" customFormat="1" ht="82.5" customHeight="1" x14ac:dyDescent="0.45">
      <c r="A8" s="277"/>
      <c r="B8" s="278"/>
      <c r="C8" s="264" t="s">
        <v>304</v>
      </c>
      <c r="D8" s="268" t="s">
        <v>305</v>
      </c>
      <c r="E8" s="257" t="s">
        <v>31</v>
      </c>
      <c r="F8" s="258">
        <v>0.74</v>
      </c>
      <c r="G8" s="257">
        <v>2019</v>
      </c>
      <c r="H8" s="258">
        <v>0.8</v>
      </c>
      <c r="I8" s="258">
        <v>0.78</v>
      </c>
      <c r="J8" s="259">
        <f t="shared" si="0"/>
        <v>0.97499999999999998</v>
      </c>
      <c r="K8" s="267">
        <v>8320153.9399999995</v>
      </c>
      <c r="L8" s="259">
        <v>0.84</v>
      </c>
      <c r="M8" s="259">
        <v>1</v>
      </c>
      <c r="N8" s="259">
        <v>0.45</v>
      </c>
      <c r="O8" s="259">
        <f t="shared" si="1"/>
        <v>0.45</v>
      </c>
      <c r="P8" s="269">
        <v>7699470.5</v>
      </c>
      <c r="Q8" s="259">
        <v>0.93</v>
      </c>
      <c r="R8" s="259">
        <v>1</v>
      </c>
      <c r="S8" s="267">
        <v>7490148.9999999991</v>
      </c>
    </row>
    <row r="9" spans="1:21" s="263" customFormat="1" ht="82.5" customHeight="1" x14ac:dyDescent="0.45">
      <c r="A9" s="277"/>
      <c r="B9" s="278"/>
      <c r="C9" s="264" t="s">
        <v>306</v>
      </c>
      <c r="D9" s="268" t="s">
        <v>307</v>
      </c>
      <c r="E9" s="257" t="s">
        <v>31</v>
      </c>
      <c r="F9" s="258">
        <v>0.2</v>
      </c>
      <c r="G9" s="257">
        <v>2019</v>
      </c>
      <c r="H9" s="258">
        <v>0.25</v>
      </c>
      <c r="I9" s="258">
        <v>0.19</v>
      </c>
      <c r="J9" s="259">
        <f t="shared" si="0"/>
        <v>0.76</v>
      </c>
      <c r="K9" s="267">
        <v>161799.06</v>
      </c>
      <c r="L9" s="259">
        <v>0.83</v>
      </c>
      <c r="M9" s="259">
        <v>0.3</v>
      </c>
      <c r="N9" s="259">
        <v>0.12</v>
      </c>
      <c r="O9" s="259">
        <f t="shared" si="1"/>
        <v>0.4</v>
      </c>
      <c r="P9" s="267">
        <v>72900</v>
      </c>
      <c r="Q9" s="259">
        <v>0.4</v>
      </c>
      <c r="R9" s="259">
        <v>0.5</v>
      </c>
      <c r="S9" s="267">
        <v>40000</v>
      </c>
    </row>
    <row r="10" spans="1:21" x14ac:dyDescent="0.35">
      <c r="A10" s="216" t="s">
        <v>50</v>
      </c>
      <c r="J10" s="270"/>
      <c r="K10" s="271">
        <f>SUM(K6:K9)</f>
        <v>20746013.999999996</v>
      </c>
      <c r="P10" s="271">
        <f>SUM(P6:P9)</f>
        <v>20684672</v>
      </c>
      <c r="S10" s="271">
        <f>SUM(S6:S9)</f>
        <v>22470129</v>
      </c>
    </row>
    <row r="11" spans="1:21" x14ac:dyDescent="0.35">
      <c r="A11" s="215" t="s">
        <v>51</v>
      </c>
      <c r="Q11" s="272"/>
      <c r="R11" s="273"/>
      <c r="S11" s="274"/>
    </row>
    <row r="12" spans="1:21" x14ac:dyDescent="0.35">
      <c r="Q12" s="272"/>
      <c r="R12" s="273"/>
      <c r="S12" s="274"/>
    </row>
    <row r="13" spans="1:21" x14ac:dyDescent="0.35">
      <c r="Q13" s="275"/>
      <c r="S13" s="271"/>
    </row>
    <row r="14" spans="1:21" x14ac:dyDescent="0.35">
      <c r="J14" s="270"/>
      <c r="O14" s="123"/>
      <c r="Q14" s="275"/>
    </row>
  </sheetData>
  <mergeCells count="23">
    <mergeCell ref="S4:S5"/>
    <mergeCell ref="J4:J5"/>
    <mergeCell ref="H3:L3"/>
    <mergeCell ref="K4:L4"/>
    <mergeCell ref="M3:Q3"/>
    <mergeCell ref="P4:Q4"/>
    <mergeCell ref="R3:S3"/>
    <mergeCell ref="A6:A9"/>
    <mergeCell ref="B6:B9"/>
    <mergeCell ref="A2:C2"/>
    <mergeCell ref="A1:S1"/>
    <mergeCell ref="E3:E5"/>
    <mergeCell ref="F3:G3"/>
    <mergeCell ref="D2:S2"/>
    <mergeCell ref="A3:A5"/>
    <mergeCell ref="B3:B5"/>
    <mergeCell ref="C3:C5"/>
    <mergeCell ref="D3:D5"/>
    <mergeCell ref="F4:F5"/>
    <mergeCell ref="G4:G5"/>
    <mergeCell ref="H4:H5"/>
    <mergeCell ref="I4:I5"/>
    <mergeCell ref="R4:R5"/>
  </mergeCells>
  <pageMargins left="0.7" right="0.7" top="0.75" bottom="0.75" header="0.3" footer="0.3"/>
  <pageSetup scale="4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4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31.3984375" style="5" customWidth="1"/>
    <col min="2" max="2" width="10" style="5" customWidth="1"/>
    <col min="3" max="3" width="14.3984375" style="5" customWidth="1"/>
    <col min="4" max="4" width="12" style="5" customWidth="1"/>
    <col min="5" max="5" width="15.1328125" style="5" customWidth="1"/>
    <col min="6" max="7" width="14" style="5" customWidth="1"/>
    <col min="8" max="8" width="15.59765625" style="5" customWidth="1"/>
    <col min="9" max="9" width="12.3984375" style="5" customWidth="1"/>
    <col min="10" max="10" width="12.73046875" style="5" customWidth="1"/>
    <col min="11" max="11" width="9.73046875" style="5" customWidth="1"/>
    <col min="12" max="12" width="9.86328125" style="5" customWidth="1"/>
    <col min="13" max="13" width="11" style="5" customWidth="1"/>
    <col min="14" max="14" width="4.86328125" style="5" customWidth="1"/>
    <col min="15" max="15" width="8.86328125" style="5" customWidth="1"/>
    <col min="16" max="16" width="11.265625" style="5" customWidth="1"/>
    <col min="17" max="17" width="8.1328125" style="5" customWidth="1"/>
    <col min="18" max="18" width="13.59765625" style="5" customWidth="1"/>
    <col min="19" max="19" width="11.3984375" style="5"/>
    <col min="20" max="20" width="13.3984375" style="5" customWidth="1"/>
    <col min="21" max="21" width="8.265625" style="5" customWidth="1"/>
    <col min="22" max="22" width="15.86328125" style="5" customWidth="1"/>
    <col min="23" max="23" width="12.3984375" style="5" customWidth="1"/>
    <col min="24" max="16384" width="11.3984375" style="5"/>
  </cols>
  <sheetData>
    <row r="1" spans="1:28" ht="29.25" customHeight="1" x14ac:dyDescent="0.35">
      <c r="A1" s="314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6"/>
    </row>
    <row r="2" spans="1:28" x14ac:dyDescent="0.35">
      <c r="A2" s="314" t="s">
        <v>208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/>
    </row>
    <row r="3" spans="1:28" ht="37.5" customHeight="1" x14ac:dyDescent="0.35">
      <c r="A3" s="338" t="s">
        <v>295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47" t="s">
        <v>216</v>
      </c>
      <c r="S3" s="348"/>
      <c r="T3" s="347" t="s">
        <v>207</v>
      </c>
      <c r="U3" s="348"/>
      <c r="V3" s="317" t="s">
        <v>209</v>
      </c>
      <c r="W3" s="284" t="s">
        <v>227</v>
      </c>
      <c r="X3" s="6"/>
      <c r="Y3" s="6"/>
      <c r="Z3" s="6"/>
      <c r="AA3" s="6"/>
      <c r="AB3" s="6"/>
    </row>
    <row r="4" spans="1:28" ht="12" hidden="1" customHeight="1" x14ac:dyDescent="0.35">
      <c r="A4" s="53" t="s">
        <v>133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49"/>
      <c r="S4" s="350"/>
      <c r="T4" s="349"/>
      <c r="U4" s="350"/>
      <c r="V4" s="353"/>
      <c r="W4" s="344"/>
    </row>
    <row r="5" spans="1:28" ht="27.75" customHeight="1" x14ac:dyDescent="0.35">
      <c r="A5" s="53"/>
      <c r="B5" s="317" t="s">
        <v>230</v>
      </c>
      <c r="C5" s="317" t="s">
        <v>210</v>
      </c>
      <c r="D5" s="317" t="s">
        <v>134</v>
      </c>
      <c r="E5" s="317" t="s">
        <v>211</v>
      </c>
      <c r="F5" s="317" t="s">
        <v>205</v>
      </c>
      <c r="G5" s="317" t="s">
        <v>135</v>
      </c>
      <c r="H5" s="317" t="s">
        <v>212</v>
      </c>
      <c r="I5" s="314" t="s">
        <v>217</v>
      </c>
      <c r="J5" s="316"/>
      <c r="K5" s="314" t="s">
        <v>136</v>
      </c>
      <c r="L5" s="316"/>
      <c r="M5" s="354" t="s">
        <v>220</v>
      </c>
      <c r="N5" s="355"/>
      <c r="O5" s="321" t="s">
        <v>229</v>
      </c>
      <c r="P5" s="321"/>
      <c r="Q5" s="321"/>
      <c r="R5" s="351"/>
      <c r="S5" s="352"/>
      <c r="T5" s="351"/>
      <c r="U5" s="352"/>
      <c r="V5" s="345"/>
      <c r="W5" s="285"/>
    </row>
    <row r="6" spans="1:28" ht="51" customHeight="1" x14ac:dyDescent="0.35">
      <c r="A6" s="101" t="s">
        <v>206</v>
      </c>
      <c r="B6" s="345"/>
      <c r="C6" s="345"/>
      <c r="D6" s="345"/>
      <c r="E6" s="345"/>
      <c r="F6" s="345"/>
      <c r="G6" s="345"/>
      <c r="H6" s="345"/>
      <c r="I6" s="101" t="s">
        <v>218</v>
      </c>
      <c r="J6" s="101" t="s">
        <v>219</v>
      </c>
      <c r="K6" s="101" t="s">
        <v>221</v>
      </c>
      <c r="L6" s="101" t="s">
        <v>222</v>
      </c>
      <c r="M6" s="56" t="s">
        <v>223</v>
      </c>
      <c r="N6" s="55" t="s">
        <v>31</v>
      </c>
      <c r="O6" s="136" t="s">
        <v>224</v>
      </c>
      <c r="P6" s="137" t="s">
        <v>225</v>
      </c>
      <c r="Q6" s="136" t="s">
        <v>226</v>
      </c>
      <c r="R6" s="213">
        <v>2021</v>
      </c>
      <c r="S6" s="213" t="s">
        <v>193</v>
      </c>
      <c r="T6" s="101" t="s">
        <v>140</v>
      </c>
      <c r="U6" s="53" t="s">
        <v>31</v>
      </c>
      <c r="V6" s="214" t="s">
        <v>194</v>
      </c>
      <c r="W6" s="135" t="s">
        <v>228</v>
      </c>
    </row>
    <row r="7" spans="1:28" x14ac:dyDescent="0.35">
      <c r="A7" s="51">
        <v>1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31"/>
      <c r="S7" s="31"/>
      <c r="T7" s="31"/>
      <c r="U7" s="31"/>
      <c r="V7" s="57"/>
      <c r="W7" s="16"/>
    </row>
    <row r="8" spans="1:28" x14ac:dyDescent="0.35">
      <c r="A8" s="49">
        <v>2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6"/>
      <c r="S8" s="16"/>
      <c r="T8" s="16"/>
      <c r="U8" s="16"/>
      <c r="V8" s="58"/>
      <c r="W8" s="16"/>
    </row>
    <row r="9" spans="1:28" x14ac:dyDescent="0.35">
      <c r="A9" s="49">
        <v>3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6"/>
      <c r="S9" s="16"/>
      <c r="T9" s="16"/>
      <c r="U9" s="16"/>
      <c r="V9" s="58"/>
      <c r="W9" s="16"/>
    </row>
    <row r="10" spans="1:28" x14ac:dyDescent="0.35">
      <c r="A10" s="49">
        <v>4</v>
      </c>
      <c r="B10" s="4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6"/>
      <c r="S10" s="16"/>
      <c r="T10" s="16"/>
      <c r="U10" s="16"/>
      <c r="V10" s="58"/>
      <c r="W10" s="16"/>
    </row>
    <row r="11" spans="1:28" x14ac:dyDescent="0.35">
      <c r="A11" s="49">
        <v>5</v>
      </c>
      <c r="B11" s="329" t="s">
        <v>296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1"/>
    </row>
    <row r="12" spans="1:28" x14ac:dyDescent="0.35">
      <c r="A12" s="49">
        <v>6</v>
      </c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4"/>
    </row>
    <row r="13" spans="1:28" x14ac:dyDescent="0.35">
      <c r="A13" s="49">
        <v>7</v>
      </c>
      <c r="B13" s="332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4"/>
    </row>
    <row r="14" spans="1:28" x14ac:dyDescent="0.35">
      <c r="A14" s="49">
        <v>8</v>
      </c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4"/>
    </row>
    <row r="15" spans="1:28" x14ac:dyDescent="0.35">
      <c r="A15" s="49">
        <v>9</v>
      </c>
      <c r="B15" s="33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4"/>
    </row>
    <row r="16" spans="1:28" x14ac:dyDescent="0.35">
      <c r="A16" s="49">
        <v>10</v>
      </c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4"/>
    </row>
    <row r="17" spans="1:24" x14ac:dyDescent="0.35">
      <c r="A17" s="49">
        <v>11</v>
      </c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</row>
    <row r="18" spans="1:24" x14ac:dyDescent="0.35">
      <c r="A18" s="49">
        <v>12</v>
      </c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4"/>
    </row>
    <row r="19" spans="1:24" x14ac:dyDescent="0.35">
      <c r="A19" s="49">
        <v>13</v>
      </c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4"/>
    </row>
    <row r="20" spans="1:24" x14ac:dyDescent="0.35">
      <c r="A20" s="49">
        <v>14</v>
      </c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4"/>
    </row>
    <row r="21" spans="1:24" x14ac:dyDescent="0.35">
      <c r="A21" s="49">
        <v>15</v>
      </c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4"/>
    </row>
    <row r="22" spans="1:24" x14ac:dyDescent="0.35">
      <c r="A22" s="49">
        <v>16</v>
      </c>
      <c r="B22" s="335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7"/>
    </row>
    <row r="23" spans="1:24" x14ac:dyDescent="0.35">
      <c r="A23" s="49">
        <v>17</v>
      </c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16"/>
      <c r="S23" s="16"/>
      <c r="T23" s="16"/>
      <c r="U23" s="16"/>
      <c r="V23" s="58"/>
      <c r="W23" s="16"/>
    </row>
    <row r="24" spans="1:24" x14ac:dyDescent="0.35">
      <c r="A24" s="49">
        <v>18</v>
      </c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16"/>
      <c r="S24" s="16"/>
      <c r="T24" s="16"/>
      <c r="U24" s="16"/>
      <c r="V24" s="58"/>
      <c r="W24" s="16"/>
    </row>
    <row r="25" spans="1:24" x14ac:dyDescent="0.35">
      <c r="A25" s="49">
        <v>19</v>
      </c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16"/>
      <c r="S25" s="16"/>
      <c r="T25" s="16"/>
      <c r="U25" s="16"/>
      <c r="V25" s="58"/>
      <c r="W25" s="16"/>
    </row>
    <row r="26" spans="1:24" x14ac:dyDescent="0.35">
      <c r="A26" s="49">
        <v>20</v>
      </c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16"/>
      <c r="S26" s="16"/>
      <c r="T26" s="16"/>
      <c r="U26" s="16"/>
      <c r="V26" s="58"/>
      <c r="W26" s="16"/>
    </row>
    <row r="27" spans="1:24" x14ac:dyDescent="0.35">
      <c r="A27" s="69" t="s">
        <v>138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20"/>
      <c r="S27" s="20"/>
      <c r="T27" s="20"/>
      <c r="U27" s="20"/>
      <c r="V27" s="72"/>
      <c r="W27" s="20"/>
    </row>
    <row r="28" spans="1:24" ht="24" customHeight="1" x14ac:dyDescent="0.35">
      <c r="A28" s="53" t="s">
        <v>9</v>
      </c>
      <c r="B28" s="5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54"/>
      <c r="S28" s="54"/>
      <c r="T28" s="54"/>
      <c r="U28" s="54"/>
      <c r="V28" s="346"/>
      <c r="W28" s="346"/>
      <c r="X28" s="59"/>
    </row>
    <row r="29" spans="1:24" x14ac:dyDescent="0.35">
      <c r="A29" s="215" t="s">
        <v>213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24" x14ac:dyDescent="0.35">
      <c r="A30" s="216" t="s">
        <v>214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4" x14ac:dyDescent="0.35">
      <c r="A31" s="215" t="s">
        <v>215</v>
      </c>
      <c r="B31" s="40"/>
    </row>
    <row r="32" spans="1:24" x14ac:dyDescent="0.35">
      <c r="A32" s="40"/>
    </row>
    <row r="33" spans="1:8" x14ac:dyDescent="0.35">
      <c r="A33" s="40"/>
      <c r="H33" s="50"/>
    </row>
    <row r="34" spans="1:8" x14ac:dyDescent="0.35">
      <c r="A34" s="40"/>
    </row>
  </sheetData>
  <mergeCells count="21">
    <mergeCell ref="V28:W28"/>
    <mergeCell ref="O5:Q5"/>
    <mergeCell ref="R3:S5"/>
    <mergeCell ref="T3:U5"/>
    <mergeCell ref="V3:V5"/>
    <mergeCell ref="B11:W22"/>
    <mergeCell ref="K5:L5"/>
    <mergeCell ref="M5:N5"/>
    <mergeCell ref="A3:B3"/>
    <mergeCell ref="C3:Q3"/>
    <mergeCell ref="A1:W1"/>
    <mergeCell ref="A2:W2"/>
    <mergeCell ref="W3:W5"/>
    <mergeCell ref="B5:B6"/>
    <mergeCell ref="C5:C6"/>
    <mergeCell ref="D5:D6"/>
    <mergeCell ref="E5:E6"/>
    <mergeCell ref="F5:F6"/>
    <mergeCell ref="G5:G6"/>
    <mergeCell ref="H5:H6"/>
    <mergeCell ref="I5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9"/>
  <sheetViews>
    <sheetView workbookViewId="0">
      <selection activeCell="A13" sqref="A13"/>
    </sheetView>
  </sheetViews>
  <sheetFormatPr baseColWidth="10" defaultColWidth="11.3984375" defaultRowHeight="11.65" x14ac:dyDescent="0.35"/>
  <cols>
    <col min="1" max="1" width="25.73046875" style="5" bestFit="1" customWidth="1"/>
    <col min="2" max="2" width="17.265625" style="5" customWidth="1"/>
    <col min="3" max="3" width="13.3984375" style="5" customWidth="1"/>
    <col min="4" max="4" width="29.265625" style="5" bestFit="1" customWidth="1"/>
    <col min="5" max="5" width="18.59765625" style="123" bestFit="1" customWidth="1"/>
    <col min="6" max="6" width="9" style="5" bestFit="1" customWidth="1"/>
    <col min="7" max="7" width="39.3984375" style="5" bestFit="1" customWidth="1"/>
    <col min="8" max="8" width="39.265625" style="5" bestFit="1" customWidth="1"/>
    <col min="9" max="9" width="19.73046875" style="5" bestFit="1" customWidth="1"/>
    <col min="10" max="10" width="17.1328125" style="5" bestFit="1" customWidth="1"/>
    <col min="11" max="11" width="7.265625" style="44" bestFit="1" customWidth="1"/>
    <col min="12" max="12" width="3" style="44" bestFit="1" customWidth="1"/>
    <col min="13" max="13" width="8.86328125" style="123" bestFit="1" customWidth="1"/>
    <col min="14" max="14" width="7.265625" style="5" bestFit="1" customWidth="1"/>
    <col min="15" max="15" width="3" style="5" bestFit="1" customWidth="1"/>
    <col min="16" max="16" width="8.86328125" style="123" bestFit="1" customWidth="1"/>
    <col min="17" max="17" width="7.265625" style="5" bestFit="1" customWidth="1"/>
    <col min="18" max="18" width="3" style="5" bestFit="1" customWidth="1"/>
    <col min="19" max="20" width="11.3984375" style="5"/>
    <col min="21" max="21" width="14.265625" style="5" bestFit="1" customWidth="1"/>
    <col min="22" max="22" width="19.59765625" style="5" bestFit="1" customWidth="1"/>
    <col min="23" max="23" width="19.73046875" style="5" bestFit="1" customWidth="1"/>
    <col min="24" max="16384" width="11.3984375" style="5"/>
  </cols>
  <sheetData>
    <row r="1" spans="1:25" s="37" customFormat="1" ht="28.5" customHeight="1" x14ac:dyDescent="0.35">
      <c r="A1" s="340" t="s">
        <v>266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25" ht="17.25" customHeight="1" x14ac:dyDescent="0.35">
      <c r="A2" s="338" t="s">
        <v>295</v>
      </c>
      <c r="B2" s="338"/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6"/>
      <c r="T2" s="6"/>
      <c r="U2" s="6"/>
      <c r="V2" s="6"/>
    </row>
    <row r="3" spans="1:25" s="45" customFormat="1" ht="24" customHeight="1" x14ac:dyDescent="0.35">
      <c r="A3" s="282" t="s">
        <v>154</v>
      </c>
      <c r="B3" s="282"/>
      <c r="C3" s="282"/>
      <c r="D3" s="282"/>
      <c r="E3" s="282"/>
      <c r="F3" s="282" t="s">
        <v>155</v>
      </c>
      <c r="G3" s="282"/>
      <c r="H3" s="282"/>
      <c r="I3" s="282"/>
      <c r="J3" s="282"/>
      <c r="K3" s="356" t="s">
        <v>248</v>
      </c>
      <c r="L3" s="356"/>
      <c r="M3" s="356"/>
      <c r="N3" s="356" t="s">
        <v>249</v>
      </c>
      <c r="O3" s="356"/>
      <c r="P3" s="356"/>
      <c r="Q3" s="282" t="s">
        <v>281</v>
      </c>
      <c r="R3" s="282"/>
    </row>
    <row r="4" spans="1:25" s="46" customFormat="1" ht="98.25" customHeight="1" x14ac:dyDescent="0.45">
      <c r="A4" s="135" t="s">
        <v>146</v>
      </c>
      <c r="B4" s="135" t="s">
        <v>156</v>
      </c>
      <c r="C4" s="135" t="s">
        <v>157</v>
      </c>
      <c r="D4" s="135" t="s">
        <v>158</v>
      </c>
      <c r="E4" s="179" t="s">
        <v>159</v>
      </c>
      <c r="F4" s="135" t="s">
        <v>160</v>
      </c>
      <c r="G4" s="135" t="s">
        <v>161</v>
      </c>
      <c r="H4" s="135" t="s">
        <v>162</v>
      </c>
      <c r="I4" s="135" t="s">
        <v>163</v>
      </c>
      <c r="J4" s="135" t="s">
        <v>164</v>
      </c>
      <c r="K4" s="180" t="s">
        <v>165</v>
      </c>
      <c r="L4" s="180" t="s">
        <v>166</v>
      </c>
      <c r="M4" s="181" t="s">
        <v>167</v>
      </c>
      <c r="N4" s="180" t="s">
        <v>165</v>
      </c>
      <c r="O4" s="180" t="s">
        <v>166</v>
      </c>
      <c r="P4" s="181" t="s">
        <v>167</v>
      </c>
      <c r="Q4" s="180" t="s">
        <v>165</v>
      </c>
      <c r="R4" s="180" t="s">
        <v>283</v>
      </c>
    </row>
    <row r="5" spans="1:25" s="141" customFormat="1" ht="19.5" customHeight="1" x14ac:dyDescent="0.35">
      <c r="A5" s="182" t="s">
        <v>298</v>
      </c>
      <c r="B5" s="182" t="s">
        <v>496</v>
      </c>
      <c r="C5" s="139" t="s">
        <v>168</v>
      </c>
      <c r="D5" s="200" t="s">
        <v>497</v>
      </c>
      <c r="E5" s="183">
        <v>6050</v>
      </c>
      <c r="F5" s="184">
        <v>40326006</v>
      </c>
      <c r="G5" s="185" t="s">
        <v>498</v>
      </c>
      <c r="H5" s="182" t="s">
        <v>499</v>
      </c>
      <c r="I5" s="182" t="s">
        <v>500</v>
      </c>
      <c r="J5" s="182" t="s">
        <v>501</v>
      </c>
      <c r="K5" s="182">
        <v>4</v>
      </c>
      <c r="L5" s="182">
        <v>12</v>
      </c>
      <c r="M5" s="186">
        <f t="shared" ref="M5:M29" si="0">E5*L5</f>
        <v>72600</v>
      </c>
      <c r="N5" s="182">
        <v>0</v>
      </c>
      <c r="O5" s="182">
        <v>9</v>
      </c>
      <c r="P5" s="186">
        <f t="shared" ref="P5:P68" si="1">E5*O5</f>
        <v>54450</v>
      </c>
      <c r="Q5" s="182">
        <v>0</v>
      </c>
      <c r="R5" s="182">
        <v>12</v>
      </c>
      <c r="T5" s="140"/>
      <c r="U5" s="187" t="s">
        <v>502</v>
      </c>
      <c r="V5" s="187" t="s">
        <v>503</v>
      </c>
      <c r="W5" s="187" t="s">
        <v>504</v>
      </c>
      <c r="X5" s="140"/>
      <c r="Y5" s="140"/>
    </row>
    <row r="6" spans="1:25" s="141" customFormat="1" ht="19.5" customHeight="1" x14ac:dyDescent="0.35">
      <c r="A6" s="182" t="s">
        <v>298</v>
      </c>
      <c r="B6" s="182" t="s">
        <v>496</v>
      </c>
      <c r="C6" s="139" t="s">
        <v>168</v>
      </c>
      <c r="D6" s="200" t="s">
        <v>505</v>
      </c>
      <c r="E6" s="183">
        <v>2000</v>
      </c>
      <c r="F6" s="188">
        <v>22516321</v>
      </c>
      <c r="G6" s="189" t="s">
        <v>506</v>
      </c>
      <c r="H6" s="182" t="s">
        <v>507</v>
      </c>
      <c r="I6" s="182" t="s">
        <v>508</v>
      </c>
      <c r="J6" s="182" t="s">
        <v>501</v>
      </c>
      <c r="K6" s="182">
        <v>4</v>
      </c>
      <c r="L6" s="182">
        <v>12</v>
      </c>
      <c r="M6" s="186">
        <f t="shared" si="0"/>
        <v>24000</v>
      </c>
      <c r="N6" s="182">
        <v>0</v>
      </c>
      <c r="O6" s="182">
        <v>9</v>
      </c>
      <c r="P6" s="186">
        <f t="shared" si="1"/>
        <v>18000</v>
      </c>
      <c r="Q6" s="182">
        <v>0</v>
      </c>
      <c r="R6" s="182">
        <v>12</v>
      </c>
      <c r="T6" s="140"/>
      <c r="U6" s="187"/>
      <c r="V6" s="187"/>
      <c r="W6" s="187"/>
      <c r="X6" s="140"/>
      <c r="Y6" s="140"/>
    </row>
    <row r="7" spans="1:25" s="141" customFormat="1" ht="19.5" customHeight="1" x14ac:dyDescent="0.35">
      <c r="A7" s="182" t="s">
        <v>298</v>
      </c>
      <c r="B7" s="182" t="s">
        <v>496</v>
      </c>
      <c r="C7" s="139" t="s">
        <v>168</v>
      </c>
      <c r="D7" s="200" t="s">
        <v>509</v>
      </c>
      <c r="E7" s="183">
        <v>2500</v>
      </c>
      <c r="F7" s="184">
        <v>9771887</v>
      </c>
      <c r="G7" s="185" t="s">
        <v>510</v>
      </c>
      <c r="H7" s="182" t="s">
        <v>511</v>
      </c>
      <c r="I7" s="182" t="s">
        <v>512</v>
      </c>
      <c r="J7" s="182" t="s">
        <v>513</v>
      </c>
      <c r="K7" s="182">
        <v>4</v>
      </c>
      <c r="L7" s="182">
        <v>12</v>
      </c>
      <c r="M7" s="186">
        <f t="shared" si="0"/>
        <v>30000</v>
      </c>
      <c r="N7" s="182">
        <v>0</v>
      </c>
      <c r="O7" s="182">
        <v>9</v>
      </c>
      <c r="P7" s="186">
        <f t="shared" si="1"/>
        <v>22500</v>
      </c>
      <c r="Q7" s="182">
        <v>0</v>
      </c>
      <c r="R7" s="182">
        <v>12</v>
      </c>
      <c r="T7" s="140"/>
      <c r="U7" s="187" t="s">
        <v>514</v>
      </c>
      <c r="V7" s="187" t="s">
        <v>515</v>
      </c>
      <c r="W7" s="187" t="s">
        <v>516</v>
      </c>
      <c r="X7" s="140"/>
      <c r="Y7" s="140"/>
    </row>
    <row r="8" spans="1:25" s="141" customFormat="1" ht="19.5" customHeight="1" x14ac:dyDescent="0.35">
      <c r="A8" s="182" t="s">
        <v>298</v>
      </c>
      <c r="B8" s="182" t="s">
        <v>496</v>
      </c>
      <c r="C8" s="139" t="s">
        <v>168</v>
      </c>
      <c r="D8" s="200" t="s">
        <v>517</v>
      </c>
      <c r="E8" s="183">
        <v>1500</v>
      </c>
      <c r="F8" s="184">
        <v>42579103</v>
      </c>
      <c r="G8" s="185" t="s">
        <v>518</v>
      </c>
      <c r="H8" s="182" t="s">
        <v>519</v>
      </c>
      <c r="I8" s="182" t="s">
        <v>512</v>
      </c>
      <c r="J8" s="182" t="s">
        <v>520</v>
      </c>
      <c r="K8" s="182">
        <v>4</v>
      </c>
      <c r="L8" s="182">
        <v>12</v>
      </c>
      <c r="M8" s="186">
        <f t="shared" si="0"/>
        <v>18000</v>
      </c>
      <c r="N8" s="182">
        <v>0</v>
      </c>
      <c r="O8" s="182">
        <v>9</v>
      </c>
      <c r="P8" s="186">
        <f t="shared" si="1"/>
        <v>13500</v>
      </c>
      <c r="Q8" s="182">
        <v>0</v>
      </c>
      <c r="R8" s="182">
        <v>12</v>
      </c>
      <c r="T8" s="140"/>
      <c r="U8" s="187" t="s">
        <v>514</v>
      </c>
      <c r="V8" s="187" t="s">
        <v>521</v>
      </c>
      <c r="W8" s="187" t="s">
        <v>522</v>
      </c>
      <c r="X8" s="140"/>
      <c r="Y8" s="140"/>
    </row>
    <row r="9" spans="1:25" s="141" customFormat="1" ht="19.5" customHeight="1" x14ac:dyDescent="0.35">
      <c r="A9" s="182" t="s">
        <v>298</v>
      </c>
      <c r="B9" s="182" t="s">
        <v>496</v>
      </c>
      <c r="C9" s="139" t="s">
        <v>168</v>
      </c>
      <c r="D9" s="200" t="s">
        <v>523</v>
      </c>
      <c r="E9" s="183">
        <v>2000</v>
      </c>
      <c r="F9" s="184">
        <v>40691420</v>
      </c>
      <c r="G9" s="185" t="s">
        <v>524</v>
      </c>
      <c r="H9" s="182" t="s">
        <v>507</v>
      </c>
      <c r="I9" s="182" t="s">
        <v>508</v>
      </c>
      <c r="J9" s="182" t="s">
        <v>501</v>
      </c>
      <c r="K9" s="182">
        <v>4</v>
      </c>
      <c r="L9" s="182">
        <v>12</v>
      </c>
      <c r="M9" s="186">
        <f t="shared" si="0"/>
        <v>24000</v>
      </c>
      <c r="N9" s="182">
        <v>0</v>
      </c>
      <c r="O9" s="182">
        <v>9</v>
      </c>
      <c r="P9" s="186">
        <f t="shared" si="1"/>
        <v>18000</v>
      </c>
      <c r="Q9" s="182">
        <v>0</v>
      </c>
      <c r="R9" s="182">
        <v>12</v>
      </c>
      <c r="T9" s="140"/>
      <c r="U9" s="187" t="s">
        <v>525</v>
      </c>
      <c r="V9" s="187" t="s">
        <v>526</v>
      </c>
      <c r="W9" s="187" t="s">
        <v>527</v>
      </c>
      <c r="X9" s="140"/>
      <c r="Y9" s="140"/>
    </row>
    <row r="10" spans="1:25" s="141" customFormat="1" ht="19.5" customHeight="1" x14ac:dyDescent="0.35">
      <c r="A10" s="182" t="s">
        <v>298</v>
      </c>
      <c r="B10" s="182" t="s">
        <v>496</v>
      </c>
      <c r="C10" s="139" t="s">
        <v>168</v>
      </c>
      <c r="D10" s="200" t="s">
        <v>509</v>
      </c>
      <c r="E10" s="183">
        <v>2200</v>
      </c>
      <c r="F10" s="190">
        <v>9907142</v>
      </c>
      <c r="G10" s="185" t="s">
        <v>528</v>
      </c>
      <c r="H10" s="182" t="s">
        <v>511</v>
      </c>
      <c r="I10" s="182" t="s">
        <v>512</v>
      </c>
      <c r="J10" s="182" t="s">
        <v>513</v>
      </c>
      <c r="K10" s="182">
        <v>4</v>
      </c>
      <c r="L10" s="182">
        <v>12</v>
      </c>
      <c r="M10" s="186">
        <f t="shared" si="0"/>
        <v>26400</v>
      </c>
      <c r="N10" s="182">
        <v>0</v>
      </c>
      <c r="O10" s="182">
        <v>9</v>
      </c>
      <c r="P10" s="186">
        <f t="shared" si="1"/>
        <v>19800</v>
      </c>
      <c r="Q10" s="182">
        <v>0</v>
      </c>
      <c r="R10" s="182">
        <v>12</v>
      </c>
      <c r="T10" s="140"/>
      <c r="U10" s="187" t="s">
        <v>529</v>
      </c>
      <c r="V10" s="187" t="s">
        <v>530</v>
      </c>
      <c r="W10" s="187" t="s">
        <v>531</v>
      </c>
      <c r="X10" s="140"/>
      <c r="Y10" s="140"/>
    </row>
    <row r="11" spans="1:25" s="141" customFormat="1" ht="19.5" customHeight="1" x14ac:dyDescent="0.35">
      <c r="A11" s="182" t="s">
        <v>298</v>
      </c>
      <c r="B11" s="182" t="s">
        <v>496</v>
      </c>
      <c r="C11" s="139" t="s">
        <v>168</v>
      </c>
      <c r="D11" s="200" t="s">
        <v>523</v>
      </c>
      <c r="E11" s="183">
        <v>1500</v>
      </c>
      <c r="F11" s="190">
        <v>45551416</v>
      </c>
      <c r="G11" s="185" t="s">
        <v>532</v>
      </c>
      <c r="H11" s="191" t="s">
        <v>533</v>
      </c>
      <c r="I11" s="182" t="s">
        <v>512</v>
      </c>
      <c r="J11" s="191" t="s">
        <v>533</v>
      </c>
      <c r="K11" s="182">
        <v>4</v>
      </c>
      <c r="L11" s="182">
        <v>12</v>
      </c>
      <c r="M11" s="186">
        <f t="shared" si="0"/>
        <v>18000</v>
      </c>
      <c r="N11" s="182">
        <v>0</v>
      </c>
      <c r="O11" s="182">
        <v>9</v>
      </c>
      <c r="P11" s="186">
        <f t="shared" si="1"/>
        <v>13500</v>
      </c>
      <c r="Q11" s="182">
        <v>0</v>
      </c>
      <c r="R11" s="182">
        <v>12</v>
      </c>
      <c r="T11" s="140"/>
      <c r="U11" s="187" t="s">
        <v>534</v>
      </c>
      <c r="V11" s="187" t="s">
        <v>535</v>
      </c>
      <c r="W11" s="187" t="s">
        <v>536</v>
      </c>
      <c r="X11" s="140"/>
      <c r="Y11" s="140"/>
    </row>
    <row r="12" spans="1:25" s="141" customFormat="1" ht="19.5" customHeight="1" x14ac:dyDescent="0.35">
      <c r="A12" s="182" t="s">
        <v>298</v>
      </c>
      <c r="B12" s="182" t="s">
        <v>496</v>
      </c>
      <c r="C12" s="139" t="s">
        <v>168</v>
      </c>
      <c r="D12" s="200" t="s">
        <v>537</v>
      </c>
      <c r="E12" s="183">
        <v>2800</v>
      </c>
      <c r="F12" s="188">
        <v>45786082</v>
      </c>
      <c r="G12" s="189" t="s">
        <v>538</v>
      </c>
      <c r="H12" s="182" t="s">
        <v>539</v>
      </c>
      <c r="I12" s="182" t="s">
        <v>500</v>
      </c>
      <c r="J12" s="182" t="s">
        <v>501</v>
      </c>
      <c r="K12" s="182">
        <v>4</v>
      </c>
      <c r="L12" s="182">
        <v>12</v>
      </c>
      <c r="M12" s="186">
        <f t="shared" si="0"/>
        <v>33600</v>
      </c>
      <c r="N12" s="182">
        <v>0</v>
      </c>
      <c r="O12" s="182">
        <v>9</v>
      </c>
      <c r="P12" s="186">
        <f t="shared" si="1"/>
        <v>25200</v>
      </c>
      <c r="Q12" s="182">
        <v>0</v>
      </c>
      <c r="R12" s="182">
        <v>12</v>
      </c>
      <c r="T12" s="140"/>
      <c r="U12" s="187"/>
      <c r="V12" s="187"/>
      <c r="W12" s="187"/>
      <c r="X12" s="140"/>
      <c r="Y12" s="140"/>
    </row>
    <row r="13" spans="1:25" s="141" customFormat="1" ht="19.5" customHeight="1" x14ac:dyDescent="0.35">
      <c r="A13" s="182" t="s">
        <v>298</v>
      </c>
      <c r="B13" s="182" t="s">
        <v>496</v>
      </c>
      <c r="C13" s="139" t="s">
        <v>168</v>
      </c>
      <c r="D13" s="200" t="s">
        <v>540</v>
      </c>
      <c r="E13" s="183">
        <v>2000</v>
      </c>
      <c r="F13" s="192">
        <v>9928184</v>
      </c>
      <c r="G13" s="189" t="s">
        <v>541</v>
      </c>
      <c r="H13" s="182" t="s">
        <v>539</v>
      </c>
      <c r="I13" s="182" t="s">
        <v>508</v>
      </c>
      <c r="J13" s="182" t="s">
        <v>501</v>
      </c>
      <c r="K13" s="182">
        <v>4</v>
      </c>
      <c r="L13" s="182">
        <v>12</v>
      </c>
      <c r="M13" s="186">
        <f t="shared" si="0"/>
        <v>24000</v>
      </c>
      <c r="N13" s="182">
        <v>0</v>
      </c>
      <c r="O13" s="182">
        <v>9</v>
      </c>
      <c r="P13" s="186">
        <f t="shared" si="1"/>
        <v>18000</v>
      </c>
      <c r="Q13" s="182">
        <v>0</v>
      </c>
      <c r="R13" s="182">
        <v>12</v>
      </c>
      <c r="T13" s="140"/>
      <c r="U13" s="187"/>
      <c r="V13" s="187"/>
      <c r="W13" s="187"/>
      <c r="X13" s="140"/>
      <c r="Y13" s="140"/>
    </row>
    <row r="14" spans="1:25" s="141" customFormat="1" ht="19.5" customHeight="1" x14ac:dyDescent="0.35">
      <c r="A14" s="182" t="s">
        <v>298</v>
      </c>
      <c r="B14" s="182" t="s">
        <v>496</v>
      </c>
      <c r="C14" s="139" t="s">
        <v>168</v>
      </c>
      <c r="D14" s="200" t="s">
        <v>542</v>
      </c>
      <c r="E14" s="183">
        <v>4050</v>
      </c>
      <c r="F14" s="184">
        <v>42883473</v>
      </c>
      <c r="G14" s="185" t="s">
        <v>543</v>
      </c>
      <c r="H14" s="182" t="s">
        <v>544</v>
      </c>
      <c r="I14" s="182" t="s">
        <v>500</v>
      </c>
      <c r="J14" s="182" t="s">
        <v>501</v>
      </c>
      <c r="K14" s="182">
        <v>4</v>
      </c>
      <c r="L14" s="182">
        <v>12</v>
      </c>
      <c r="M14" s="186">
        <f t="shared" si="0"/>
        <v>48600</v>
      </c>
      <c r="N14" s="182">
        <v>0</v>
      </c>
      <c r="O14" s="182">
        <v>9</v>
      </c>
      <c r="P14" s="186">
        <f t="shared" si="1"/>
        <v>36450</v>
      </c>
      <c r="Q14" s="182">
        <v>0</v>
      </c>
      <c r="R14" s="182">
        <v>12</v>
      </c>
      <c r="T14" s="140"/>
      <c r="U14" s="187" t="s">
        <v>545</v>
      </c>
      <c r="V14" s="187" t="s">
        <v>546</v>
      </c>
      <c r="W14" s="187" t="s">
        <v>547</v>
      </c>
      <c r="X14" s="140"/>
      <c r="Y14" s="140"/>
    </row>
    <row r="15" spans="1:25" s="141" customFormat="1" ht="19.5" customHeight="1" x14ac:dyDescent="0.35">
      <c r="A15" s="182" t="s">
        <v>298</v>
      </c>
      <c r="B15" s="182" t="s">
        <v>496</v>
      </c>
      <c r="C15" s="139" t="s">
        <v>168</v>
      </c>
      <c r="D15" s="200" t="s">
        <v>523</v>
      </c>
      <c r="E15" s="183">
        <v>1500</v>
      </c>
      <c r="F15" s="184">
        <v>74611112</v>
      </c>
      <c r="G15" s="185" t="s">
        <v>548</v>
      </c>
      <c r="H15" s="191" t="s">
        <v>533</v>
      </c>
      <c r="I15" s="182" t="s">
        <v>512</v>
      </c>
      <c r="J15" s="191" t="s">
        <v>533</v>
      </c>
      <c r="K15" s="182">
        <v>4</v>
      </c>
      <c r="L15" s="182">
        <v>12</v>
      </c>
      <c r="M15" s="186">
        <f t="shared" si="0"/>
        <v>18000</v>
      </c>
      <c r="N15" s="182">
        <v>0</v>
      </c>
      <c r="O15" s="182">
        <v>9</v>
      </c>
      <c r="P15" s="186">
        <f t="shared" si="1"/>
        <v>13500</v>
      </c>
      <c r="Q15" s="182">
        <v>0</v>
      </c>
      <c r="R15" s="182">
        <v>12</v>
      </c>
      <c r="T15" s="140"/>
      <c r="U15" s="187" t="s">
        <v>549</v>
      </c>
      <c r="V15" s="187" t="s">
        <v>550</v>
      </c>
      <c r="W15" s="187" t="s">
        <v>551</v>
      </c>
      <c r="X15" s="140"/>
      <c r="Y15" s="140"/>
    </row>
    <row r="16" spans="1:25" s="141" customFormat="1" ht="19.5" customHeight="1" x14ac:dyDescent="0.35">
      <c r="A16" s="182" t="s">
        <v>298</v>
      </c>
      <c r="B16" s="182" t="s">
        <v>496</v>
      </c>
      <c r="C16" s="139" t="s">
        <v>168</v>
      </c>
      <c r="D16" s="200" t="s">
        <v>523</v>
      </c>
      <c r="E16" s="183">
        <v>2500</v>
      </c>
      <c r="F16" s="184">
        <v>10589021</v>
      </c>
      <c r="G16" s="185" t="s">
        <v>552</v>
      </c>
      <c r="H16" s="182" t="s">
        <v>553</v>
      </c>
      <c r="I16" s="182" t="s">
        <v>554</v>
      </c>
      <c r="J16" s="182" t="s">
        <v>554</v>
      </c>
      <c r="K16" s="182">
        <v>4</v>
      </c>
      <c r="L16" s="182">
        <v>12</v>
      </c>
      <c r="M16" s="186">
        <f t="shared" si="0"/>
        <v>30000</v>
      </c>
      <c r="N16" s="182">
        <v>0</v>
      </c>
      <c r="O16" s="182">
        <v>9</v>
      </c>
      <c r="P16" s="186">
        <f t="shared" si="1"/>
        <v>22500</v>
      </c>
      <c r="Q16" s="182">
        <v>0</v>
      </c>
      <c r="R16" s="182">
        <v>12</v>
      </c>
      <c r="T16" s="140"/>
      <c r="U16" s="187" t="s">
        <v>555</v>
      </c>
      <c r="V16" s="187" t="s">
        <v>556</v>
      </c>
      <c r="W16" s="187" t="s">
        <v>557</v>
      </c>
      <c r="X16" s="140"/>
      <c r="Y16" s="140"/>
    </row>
    <row r="17" spans="1:25" s="141" customFormat="1" ht="19.5" customHeight="1" x14ac:dyDescent="0.35">
      <c r="A17" s="182" t="s">
        <v>298</v>
      </c>
      <c r="B17" s="182" t="s">
        <v>496</v>
      </c>
      <c r="C17" s="139" t="s">
        <v>168</v>
      </c>
      <c r="D17" s="200" t="s">
        <v>558</v>
      </c>
      <c r="E17" s="183">
        <v>2000</v>
      </c>
      <c r="F17" s="184">
        <v>70832519</v>
      </c>
      <c r="G17" s="185" t="s">
        <v>559</v>
      </c>
      <c r="H17" s="182" t="s">
        <v>560</v>
      </c>
      <c r="I17" s="182" t="s">
        <v>508</v>
      </c>
      <c r="J17" s="182" t="s">
        <v>501</v>
      </c>
      <c r="K17" s="182">
        <v>1</v>
      </c>
      <c r="L17" s="182">
        <v>12</v>
      </c>
      <c r="M17" s="186">
        <f t="shared" si="0"/>
        <v>24000</v>
      </c>
      <c r="N17" s="182">
        <v>0</v>
      </c>
      <c r="O17" s="182">
        <v>9</v>
      </c>
      <c r="P17" s="186">
        <f t="shared" si="1"/>
        <v>18000</v>
      </c>
      <c r="Q17" s="182">
        <v>0</v>
      </c>
      <c r="R17" s="182">
        <v>12</v>
      </c>
      <c r="T17" s="140"/>
      <c r="U17" s="187" t="s">
        <v>561</v>
      </c>
      <c r="V17" s="187" t="s">
        <v>562</v>
      </c>
      <c r="W17" s="187" t="s">
        <v>563</v>
      </c>
      <c r="X17" s="140"/>
      <c r="Y17" s="140"/>
    </row>
    <row r="18" spans="1:25" s="141" customFormat="1" ht="19.5" customHeight="1" x14ac:dyDescent="0.35">
      <c r="A18" s="182" t="s">
        <v>298</v>
      </c>
      <c r="B18" s="182" t="s">
        <v>496</v>
      </c>
      <c r="C18" s="139" t="s">
        <v>168</v>
      </c>
      <c r="D18" s="200" t="s">
        <v>517</v>
      </c>
      <c r="E18" s="183">
        <v>1300</v>
      </c>
      <c r="F18" s="184">
        <v>44402827</v>
      </c>
      <c r="G18" s="185" t="s">
        <v>564</v>
      </c>
      <c r="H18" s="191" t="s">
        <v>533</v>
      </c>
      <c r="I18" s="182" t="s">
        <v>512</v>
      </c>
      <c r="J18" s="191" t="s">
        <v>533</v>
      </c>
      <c r="K18" s="182">
        <v>4</v>
      </c>
      <c r="L18" s="182">
        <v>12</v>
      </c>
      <c r="M18" s="186">
        <f t="shared" si="0"/>
        <v>15600</v>
      </c>
      <c r="N18" s="182">
        <v>0</v>
      </c>
      <c r="O18" s="182">
        <v>9</v>
      </c>
      <c r="P18" s="186">
        <f t="shared" si="1"/>
        <v>11700</v>
      </c>
      <c r="Q18" s="182">
        <v>0</v>
      </c>
      <c r="R18" s="182">
        <v>12</v>
      </c>
      <c r="T18" s="140"/>
      <c r="U18" s="187" t="s">
        <v>565</v>
      </c>
      <c r="V18" s="187" t="s">
        <v>566</v>
      </c>
      <c r="W18" s="187" t="s">
        <v>567</v>
      </c>
      <c r="X18" s="140"/>
      <c r="Y18" s="140"/>
    </row>
    <row r="19" spans="1:25" s="141" customFormat="1" ht="19.5" customHeight="1" x14ac:dyDescent="0.35">
      <c r="A19" s="182" t="s">
        <v>298</v>
      </c>
      <c r="B19" s="182" t="s">
        <v>496</v>
      </c>
      <c r="C19" s="139" t="s">
        <v>168</v>
      </c>
      <c r="D19" s="200" t="s">
        <v>568</v>
      </c>
      <c r="E19" s="183">
        <v>3000</v>
      </c>
      <c r="F19" s="184">
        <v>46023776</v>
      </c>
      <c r="G19" s="185" t="s">
        <v>569</v>
      </c>
      <c r="H19" s="182" t="s">
        <v>544</v>
      </c>
      <c r="I19" s="182" t="s">
        <v>500</v>
      </c>
      <c r="J19" s="182" t="s">
        <v>501</v>
      </c>
      <c r="K19" s="182">
        <v>4</v>
      </c>
      <c r="L19" s="182">
        <v>12</v>
      </c>
      <c r="M19" s="186">
        <f t="shared" si="0"/>
        <v>36000</v>
      </c>
      <c r="N19" s="182">
        <v>0</v>
      </c>
      <c r="O19" s="182">
        <v>9</v>
      </c>
      <c r="P19" s="186">
        <f t="shared" si="1"/>
        <v>27000</v>
      </c>
      <c r="Q19" s="182">
        <v>0</v>
      </c>
      <c r="R19" s="182">
        <v>12</v>
      </c>
      <c r="T19" s="140"/>
      <c r="U19" s="187" t="s">
        <v>570</v>
      </c>
      <c r="V19" s="187" t="s">
        <v>571</v>
      </c>
      <c r="W19" s="187" t="s">
        <v>572</v>
      </c>
      <c r="X19" s="140"/>
      <c r="Y19" s="140"/>
    </row>
    <row r="20" spans="1:25" s="141" customFormat="1" ht="19.5" customHeight="1" x14ac:dyDescent="0.35">
      <c r="A20" s="182" t="s">
        <v>298</v>
      </c>
      <c r="B20" s="182" t="s">
        <v>496</v>
      </c>
      <c r="C20" s="139" t="s">
        <v>168</v>
      </c>
      <c r="D20" s="200" t="s">
        <v>517</v>
      </c>
      <c r="E20" s="183">
        <v>1300</v>
      </c>
      <c r="F20" s="188">
        <v>25782642</v>
      </c>
      <c r="G20" s="189" t="s">
        <v>573</v>
      </c>
      <c r="H20" s="191" t="s">
        <v>533</v>
      </c>
      <c r="I20" s="182" t="s">
        <v>512</v>
      </c>
      <c r="J20" s="191" t="s">
        <v>533</v>
      </c>
      <c r="K20" s="182">
        <v>4</v>
      </c>
      <c r="L20" s="182">
        <v>12</v>
      </c>
      <c r="M20" s="186">
        <f t="shared" si="0"/>
        <v>15600</v>
      </c>
      <c r="N20" s="182">
        <v>0</v>
      </c>
      <c r="O20" s="182">
        <v>9</v>
      </c>
      <c r="P20" s="186">
        <f t="shared" si="1"/>
        <v>11700</v>
      </c>
      <c r="Q20" s="182">
        <v>0</v>
      </c>
      <c r="R20" s="182">
        <v>12</v>
      </c>
      <c r="T20" s="140"/>
      <c r="U20" s="187"/>
      <c r="V20" s="187"/>
      <c r="W20" s="187"/>
      <c r="X20" s="140"/>
      <c r="Y20" s="140"/>
    </row>
    <row r="21" spans="1:25" s="141" customFormat="1" ht="19.5" customHeight="1" x14ac:dyDescent="0.35">
      <c r="A21" s="182" t="s">
        <v>298</v>
      </c>
      <c r="B21" s="182" t="s">
        <v>496</v>
      </c>
      <c r="C21" s="139" t="s">
        <v>168</v>
      </c>
      <c r="D21" s="200" t="s">
        <v>523</v>
      </c>
      <c r="E21" s="183">
        <v>1550</v>
      </c>
      <c r="F21" s="190">
        <v>8456397</v>
      </c>
      <c r="G21" s="185" t="s">
        <v>574</v>
      </c>
      <c r="H21" s="191" t="s">
        <v>533</v>
      </c>
      <c r="I21" s="182" t="s">
        <v>512</v>
      </c>
      <c r="J21" s="191" t="s">
        <v>533</v>
      </c>
      <c r="K21" s="182">
        <v>4</v>
      </c>
      <c r="L21" s="182">
        <v>12</v>
      </c>
      <c r="M21" s="186">
        <f t="shared" si="0"/>
        <v>18600</v>
      </c>
      <c r="N21" s="182">
        <v>0</v>
      </c>
      <c r="O21" s="182">
        <v>9</v>
      </c>
      <c r="P21" s="186">
        <f t="shared" si="1"/>
        <v>13950</v>
      </c>
      <c r="Q21" s="182">
        <v>0</v>
      </c>
      <c r="R21" s="182">
        <v>12</v>
      </c>
      <c r="T21" s="140"/>
      <c r="U21" s="187" t="s">
        <v>575</v>
      </c>
      <c r="V21" s="187" t="s">
        <v>576</v>
      </c>
      <c r="W21" s="187" t="s">
        <v>577</v>
      </c>
      <c r="X21" s="140"/>
      <c r="Y21" s="140"/>
    </row>
    <row r="22" spans="1:25" s="141" customFormat="1" ht="19.5" customHeight="1" x14ac:dyDescent="0.35">
      <c r="A22" s="182" t="s">
        <v>298</v>
      </c>
      <c r="B22" s="182" t="s">
        <v>496</v>
      </c>
      <c r="C22" s="139" t="s">
        <v>168</v>
      </c>
      <c r="D22" s="200" t="s">
        <v>497</v>
      </c>
      <c r="E22" s="183">
        <v>3250</v>
      </c>
      <c r="F22" s="190">
        <v>8605234</v>
      </c>
      <c r="G22" s="193" t="s">
        <v>578</v>
      </c>
      <c r="H22" s="182" t="s">
        <v>579</v>
      </c>
      <c r="I22" s="182" t="s">
        <v>500</v>
      </c>
      <c r="J22" s="182" t="s">
        <v>501</v>
      </c>
      <c r="K22" s="182">
        <v>4</v>
      </c>
      <c r="L22" s="182">
        <v>12</v>
      </c>
      <c r="M22" s="186">
        <f t="shared" si="0"/>
        <v>39000</v>
      </c>
      <c r="N22" s="182">
        <v>0</v>
      </c>
      <c r="O22" s="182">
        <v>9</v>
      </c>
      <c r="P22" s="186">
        <f t="shared" si="1"/>
        <v>29250</v>
      </c>
      <c r="Q22" s="182">
        <v>0</v>
      </c>
      <c r="R22" s="182">
        <v>12</v>
      </c>
      <c r="T22" s="140"/>
      <c r="U22" s="187" t="s">
        <v>580</v>
      </c>
      <c r="V22" s="187" t="s">
        <v>581</v>
      </c>
      <c r="W22" s="187" t="s">
        <v>582</v>
      </c>
      <c r="X22" s="140"/>
      <c r="Y22" s="140"/>
    </row>
    <row r="23" spans="1:25" s="141" customFormat="1" ht="19.5" customHeight="1" x14ac:dyDescent="0.35">
      <c r="A23" s="182" t="s">
        <v>298</v>
      </c>
      <c r="B23" s="182" t="s">
        <v>496</v>
      </c>
      <c r="C23" s="139" t="s">
        <v>168</v>
      </c>
      <c r="D23" s="200" t="s">
        <v>583</v>
      </c>
      <c r="E23" s="183">
        <v>3200</v>
      </c>
      <c r="F23" s="184">
        <v>45646589</v>
      </c>
      <c r="G23" s="185" t="s">
        <v>584</v>
      </c>
      <c r="H23" s="182" t="s">
        <v>507</v>
      </c>
      <c r="I23" s="182" t="s">
        <v>500</v>
      </c>
      <c r="J23" s="182" t="s">
        <v>501</v>
      </c>
      <c r="K23" s="182">
        <v>4</v>
      </c>
      <c r="L23" s="182">
        <v>12</v>
      </c>
      <c r="M23" s="186">
        <f t="shared" si="0"/>
        <v>38400</v>
      </c>
      <c r="N23" s="182">
        <v>0</v>
      </c>
      <c r="O23" s="182">
        <v>9</v>
      </c>
      <c r="P23" s="186">
        <f t="shared" si="1"/>
        <v>28800</v>
      </c>
      <c r="Q23" s="182">
        <v>0</v>
      </c>
      <c r="R23" s="182">
        <v>12</v>
      </c>
      <c r="T23" s="140"/>
      <c r="U23" s="194" t="s">
        <v>585</v>
      </c>
      <c r="V23" s="187" t="s">
        <v>586</v>
      </c>
      <c r="W23" s="187" t="s">
        <v>587</v>
      </c>
      <c r="X23" s="140"/>
      <c r="Y23" s="140"/>
    </row>
    <row r="24" spans="1:25" s="141" customFormat="1" ht="19.5" customHeight="1" x14ac:dyDescent="0.35">
      <c r="A24" s="182" t="s">
        <v>298</v>
      </c>
      <c r="B24" s="182" t="s">
        <v>496</v>
      </c>
      <c r="C24" s="139" t="s">
        <v>168</v>
      </c>
      <c r="D24" s="200" t="s">
        <v>497</v>
      </c>
      <c r="E24" s="183">
        <v>3000</v>
      </c>
      <c r="F24" s="184">
        <v>10661593</v>
      </c>
      <c r="G24" s="185" t="s">
        <v>588</v>
      </c>
      <c r="H24" s="182" t="s">
        <v>589</v>
      </c>
      <c r="I24" s="182" t="s">
        <v>554</v>
      </c>
      <c r="J24" s="182" t="s">
        <v>554</v>
      </c>
      <c r="K24" s="182">
        <v>4</v>
      </c>
      <c r="L24" s="182">
        <v>12</v>
      </c>
      <c r="M24" s="186">
        <f t="shared" si="0"/>
        <v>36000</v>
      </c>
      <c r="N24" s="182">
        <v>0</v>
      </c>
      <c r="O24" s="182">
        <v>9</v>
      </c>
      <c r="P24" s="186">
        <f t="shared" si="1"/>
        <v>27000</v>
      </c>
      <c r="Q24" s="182">
        <v>0</v>
      </c>
      <c r="R24" s="182">
        <v>12</v>
      </c>
      <c r="T24" s="140"/>
      <c r="U24" s="187" t="s">
        <v>590</v>
      </c>
      <c r="V24" s="187" t="s">
        <v>591</v>
      </c>
      <c r="W24" s="187" t="s">
        <v>592</v>
      </c>
      <c r="X24" s="140"/>
      <c r="Y24" s="140"/>
    </row>
    <row r="25" spans="1:25" s="141" customFormat="1" ht="19.5" customHeight="1" x14ac:dyDescent="0.35">
      <c r="A25" s="182" t="s">
        <v>298</v>
      </c>
      <c r="B25" s="182" t="s">
        <v>496</v>
      </c>
      <c r="C25" s="139" t="s">
        <v>168</v>
      </c>
      <c r="D25" s="200" t="s">
        <v>593</v>
      </c>
      <c r="E25" s="183">
        <v>6600</v>
      </c>
      <c r="F25" s="190">
        <v>6802171</v>
      </c>
      <c r="G25" s="195" t="s">
        <v>594</v>
      </c>
      <c r="H25" s="182" t="s">
        <v>579</v>
      </c>
      <c r="I25" s="182" t="s">
        <v>500</v>
      </c>
      <c r="J25" s="182" t="s">
        <v>501</v>
      </c>
      <c r="K25" s="182">
        <v>4</v>
      </c>
      <c r="L25" s="182">
        <v>12</v>
      </c>
      <c r="M25" s="186">
        <f t="shared" si="0"/>
        <v>79200</v>
      </c>
      <c r="N25" s="182">
        <v>1</v>
      </c>
      <c r="O25" s="182">
        <v>9</v>
      </c>
      <c r="P25" s="186">
        <f t="shared" si="1"/>
        <v>59400</v>
      </c>
      <c r="Q25" s="182">
        <v>1</v>
      </c>
      <c r="R25" s="182">
        <v>12</v>
      </c>
      <c r="T25" s="140"/>
      <c r="U25" s="187" t="s">
        <v>595</v>
      </c>
      <c r="V25" s="187" t="s">
        <v>596</v>
      </c>
      <c r="W25" s="187" t="s">
        <v>597</v>
      </c>
      <c r="X25" s="140"/>
      <c r="Y25" s="140"/>
    </row>
    <row r="26" spans="1:25" s="141" customFormat="1" ht="19.5" customHeight="1" x14ac:dyDescent="0.35">
      <c r="A26" s="182" t="s">
        <v>298</v>
      </c>
      <c r="B26" s="182" t="s">
        <v>496</v>
      </c>
      <c r="C26" s="139" t="s">
        <v>168</v>
      </c>
      <c r="D26" s="200" t="s">
        <v>598</v>
      </c>
      <c r="E26" s="183">
        <v>1250</v>
      </c>
      <c r="F26" s="192">
        <v>42825803</v>
      </c>
      <c r="G26" s="189" t="s">
        <v>599</v>
      </c>
      <c r="H26" s="182" t="s">
        <v>507</v>
      </c>
      <c r="I26" s="182" t="s">
        <v>508</v>
      </c>
      <c r="J26" s="182" t="s">
        <v>501</v>
      </c>
      <c r="K26" s="182">
        <v>4</v>
      </c>
      <c r="L26" s="182">
        <v>12</v>
      </c>
      <c r="M26" s="186">
        <f t="shared" si="0"/>
        <v>15000</v>
      </c>
      <c r="N26" s="182">
        <v>0</v>
      </c>
      <c r="O26" s="182">
        <v>9</v>
      </c>
      <c r="P26" s="186">
        <f t="shared" si="1"/>
        <v>11250</v>
      </c>
      <c r="Q26" s="182">
        <v>0</v>
      </c>
      <c r="R26" s="182">
        <v>12</v>
      </c>
      <c r="T26" s="140"/>
      <c r="U26" s="187"/>
      <c r="V26" s="187"/>
      <c r="W26" s="187"/>
      <c r="X26" s="140"/>
      <c r="Y26" s="140"/>
    </row>
    <row r="27" spans="1:25" s="141" customFormat="1" ht="19.5" customHeight="1" x14ac:dyDescent="0.35">
      <c r="A27" s="182" t="s">
        <v>298</v>
      </c>
      <c r="B27" s="182" t="s">
        <v>496</v>
      </c>
      <c r="C27" s="139" t="s">
        <v>168</v>
      </c>
      <c r="D27" s="200" t="s">
        <v>600</v>
      </c>
      <c r="E27" s="183">
        <v>1800</v>
      </c>
      <c r="F27" s="184">
        <v>47905839</v>
      </c>
      <c r="G27" s="185" t="s">
        <v>601</v>
      </c>
      <c r="H27" s="182" t="s">
        <v>579</v>
      </c>
      <c r="I27" s="182" t="s">
        <v>500</v>
      </c>
      <c r="J27" s="182" t="s">
        <v>501</v>
      </c>
      <c r="K27" s="182">
        <v>4</v>
      </c>
      <c r="L27" s="182">
        <v>12</v>
      </c>
      <c r="M27" s="186">
        <f t="shared" si="0"/>
        <v>21600</v>
      </c>
      <c r="N27" s="182">
        <v>0</v>
      </c>
      <c r="O27" s="182">
        <v>9</v>
      </c>
      <c r="P27" s="186">
        <f t="shared" si="1"/>
        <v>16200</v>
      </c>
      <c r="Q27" s="182">
        <v>0</v>
      </c>
      <c r="R27" s="182">
        <v>12</v>
      </c>
      <c r="T27" s="140"/>
      <c r="U27" s="187" t="s">
        <v>602</v>
      </c>
      <c r="V27" s="187" t="s">
        <v>603</v>
      </c>
      <c r="W27" s="187" t="s">
        <v>604</v>
      </c>
      <c r="X27" s="140"/>
      <c r="Y27" s="140"/>
    </row>
    <row r="28" spans="1:25" s="141" customFormat="1" ht="19.5" customHeight="1" x14ac:dyDescent="0.35">
      <c r="A28" s="182" t="s">
        <v>298</v>
      </c>
      <c r="B28" s="182" t="s">
        <v>496</v>
      </c>
      <c r="C28" s="139" t="s">
        <v>168</v>
      </c>
      <c r="D28" s="200" t="s">
        <v>583</v>
      </c>
      <c r="E28" s="183">
        <v>3000</v>
      </c>
      <c r="F28" s="188">
        <v>491500</v>
      </c>
      <c r="G28" s="189" t="s">
        <v>605</v>
      </c>
      <c r="H28" s="182" t="s">
        <v>507</v>
      </c>
      <c r="I28" s="182" t="s">
        <v>500</v>
      </c>
      <c r="J28" s="182" t="s">
        <v>501</v>
      </c>
      <c r="K28" s="182">
        <v>4</v>
      </c>
      <c r="L28" s="182">
        <v>12</v>
      </c>
      <c r="M28" s="186">
        <f t="shared" si="0"/>
        <v>36000</v>
      </c>
      <c r="N28" s="182">
        <v>0</v>
      </c>
      <c r="O28" s="182">
        <v>9</v>
      </c>
      <c r="P28" s="186">
        <f t="shared" si="1"/>
        <v>27000</v>
      </c>
      <c r="Q28" s="182">
        <v>0</v>
      </c>
      <c r="R28" s="182">
        <v>12</v>
      </c>
      <c r="T28" s="140"/>
      <c r="U28" s="187"/>
      <c r="V28" s="187"/>
      <c r="W28" s="187"/>
      <c r="X28" s="140"/>
      <c r="Y28" s="140"/>
    </row>
    <row r="29" spans="1:25" s="141" customFormat="1" ht="19.5" customHeight="1" x14ac:dyDescent="0.35">
      <c r="A29" s="182" t="s">
        <v>298</v>
      </c>
      <c r="B29" s="182" t="s">
        <v>496</v>
      </c>
      <c r="C29" s="139" t="s">
        <v>168</v>
      </c>
      <c r="D29" s="210" t="s">
        <v>606</v>
      </c>
      <c r="E29" s="183">
        <v>2000</v>
      </c>
      <c r="F29" s="142">
        <v>48086778</v>
      </c>
      <c r="G29" s="196" t="s">
        <v>607</v>
      </c>
      <c r="H29" s="182" t="s">
        <v>608</v>
      </c>
      <c r="I29" s="182" t="s">
        <v>500</v>
      </c>
      <c r="J29" s="182" t="s">
        <v>501</v>
      </c>
      <c r="K29" s="182">
        <v>1</v>
      </c>
      <c r="L29" s="182">
        <v>12</v>
      </c>
      <c r="M29" s="186">
        <f t="shared" si="0"/>
        <v>24000</v>
      </c>
      <c r="N29" s="182">
        <v>0</v>
      </c>
      <c r="O29" s="182">
        <v>9</v>
      </c>
      <c r="P29" s="186">
        <f t="shared" si="1"/>
        <v>18000</v>
      </c>
      <c r="Q29" s="182">
        <v>0</v>
      </c>
      <c r="R29" s="182">
        <v>12</v>
      </c>
      <c r="T29" s="140"/>
      <c r="U29" s="187" t="s">
        <v>609</v>
      </c>
      <c r="V29" s="187" t="s">
        <v>610</v>
      </c>
      <c r="W29" s="187" t="s">
        <v>611</v>
      </c>
      <c r="X29" s="140"/>
      <c r="Y29" s="140"/>
    </row>
    <row r="30" spans="1:25" s="141" customFormat="1" ht="19.5" customHeight="1" x14ac:dyDescent="0.35">
      <c r="A30" s="182" t="s">
        <v>298</v>
      </c>
      <c r="B30" s="182" t="s">
        <v>496</v>
      </c>
      <c r="C30" s="139" t="s">
        <v>168</v>
      </c>
      <c r="D30" s="200" t="s">
        <v>612</v>
      </c>
      <c r="E30" s="183">
        <v>2000</v>
      </c>
      <c r="F30" s="184">
        <v>45480156</v>
      </c>
      <c r="G30" s="196" t="s">
        <v>613</v>
      </c>
      <c r="H30" s="191" t="s">
        <v>533</v>
      </c>
      <c r="I30" s="182" t="s">
        <v>512</v>
      </c>
      <c r="J30" s="191" t="s">
        <v>533</v>
      </c>
      <c r="K30" s="182">
        <v>1</v>
      </c>
      <c r="L30" s="182">
        <v>12</v>
      </c>
      <c r="M30" s="186">
        <f>E30*L30</f>
        <v>24000</v>
      </c>
      <c r="N30" s="182">
        <v>0</v>
      </c>
      <c r="O30" s="182">
        <v>9</v>
      </c>
      <c r="P30" s="186">
        <f t="shared" si="1"/>
        <v>18000</v>
      </c>
      <c r="Q30" s="182">
        <v>0</v>
      </c>
      <c r="R30" s="182">
        <v>12</v>
      </c>
      <c r="T30" s="140"/>
      <c r="U30" s="187" t="s">
        <v>614</v>
      </c>
      <c r="V30" s="187" t="s">
        <v>614</v>
      </c>
      <c r="W30" s="187" t="s">
        <v>615</v>
      </c>
      <c r="X30" s="140"/>
      <c r="Y30" s="140"/>
    </row>
    <row r="31" spans="1:25" s="141" customFormat="1" ht="19.5" customHeight="1" x14ac:dyDescent="0.35">
      <c r="A31" s="182" t="s">
        <v>298</v>
      </c>
      <c r="B31" s="182" t="s">
        <v>496</v>
      </c>
      <c r="C31" s="139" t="s">
        <v>168</v>
      </c>
      <c r="D31" s="200" t="s">
        <v>616</v>
      </c>
      <c r="E31" s="183">
        <v>7260</v>
      </c>
      <c r="F31" s="188">
        <v>43329913</v>
      </c>
      <c r="G31" s="189" t="s">
        <v>617</v>
      </c>
      <c r="H31" s="182" t="s">
        <v>560</v>
      </c>
      <c r="I31" s="182" t="s">
        <v>500</v>
      </c>
      <c r="J31" s="182" t="s">
        <v>501</v>
      </c>
      <c r="K31" s="182"/>
      <c r="L31" s="182"/>
      <c r="M31" s="186"/>
      <c r="N31" s="182">
        <v>1</v>
      </c>
      <c r="O31" s="182">
        <v>3</v>
      </c>
      <c r="P31" s="186">
        <f t="shared" si="1"/>
        <v>21780</v>
      </c>
      <c r="Q31" s="182">
        <v>1</v>
      </c>
      <c r="R31" s="182">
        <v>12</v>
      </c>
      <c r="T31" s="140"/>
      <c r="U31" s="187"/>
      <c r="V31" s="187"/>
      <c r="W31" s="187"/>
      <c r="X31" s="140"/>
      <c r="Y31" s="140"/>
    </row>
    <row r="32" spans="1:25" s="141" customFormat="1" ht="19.5" customHeight="1" x14ac:dyDescent="0.35">
      <c r="A32" s="182" t="s">
        <v>298</v>
      </c>
      <c r="B32" s="182" t="s">
        <v>496</v>
      </c>
      <c r="C32" s="139" t="s">
        <v>168</v>
      </c>
      <c r="D32" s="200" t="s">
        <v>618</v>
      </c>
      <c r="E32" s="183">
        <v>3500</v>
      </c>
      <c r="F32" s="184">
        <v>43396386</v>
      </c>
      <c r="G32" s="196" t="s">
        <v>619</v>
      </c>
      <c r="H32" s="182" t="s">
        <v>620</v>
      </c>
      <c r="I32" s="182" t="s">
        <v>554</v>
      </c>
      <c r="J32" s="182" t="s">
        <v>554</v>
      </c>
      <c r="K32" s="182">
        <v>4</v>
      </c>
      <c r="L32" s="182">
        <v>12</v>
      </c>
      <c r="M32" s="186">
        <f>E32*L32</f>
        <v>42000</v>
      </c>
      <c r="N32" s="182">
        <v>0</v>
      </c>
      <c r="O32" s="182">
        <v>9</v>
      </c>
      <c r="P32" s="186">
        <f t="shared" si="1"/>
        <v>31500</v>
      </c>
      <c r="Q32" s="182">
        <v>0</v>
      </c>
      <c r="R32" s="182">
        <v>12</v>
      </c>
      <c r="T32" s="140"/>
      <c r="U32" s="187" t="s">
        <v>621</v>
      </c>
      <c r="V32" s="187" t="s">
        <v>622</v>
      </c>
      <c r="W32" s="187" t="s">
        <v>623</v>
      </c>
      <c r="X32" s="140"/>
      <c r="Y32" s="140"/>
    </row>
    <row r="33" spans="1:25" s="141" customFormat="1" ht="19.5" customHeight="1" x14ac:dyDescent="0.35">
      <c r="A33" s="182" t="s">
        <v>298</v>
      </c>
      <c r="B33" s="182" t="s">
        <v>496</v>
      </c>
      <c r="C33" s="139" t="s">
        <v>168</v>
      </c>
      <c r="D33" s="200" t="s">
        <v>624</v>
      </c>
      <c r="E33" s="183">
        <v>1200</v>
      </c>
      <c r="F33" s="188">
        <v>74361977</v>
      </c>
      <c r="G33" s="189" t="s">
        <v>625</v>
      </c>
      <c r="H33" s="191" t="s">
        <v>533</v>
      </c>
      <c r="I33" s="182" t="s">
        <v>512</v>
      </c>
      <c r="J33" s="191" t="s">
        <v>533</v>
      </c>
      <c r="K33" s="182">
        <v>4</v>
      </c>
      <c r="L33" s="182">
        <v>12</v>
      </c>
      <c r="M33" s="186">
        <f>E33*L33</f>
        <v>14400</v>
      </c>
      <c r="N33" s="182">
        <v>0</v>
      </c>
      <c r="O33" s="182">
        <v>9</v>
      </c>
      <c r="P33" s="186">
        <f t="shared" si="1"/>
        <v>10800</v>
      </c>
      <c r="Q33" s="182">
        <v>0</v>
      </c>
      <c r="R33" s="182">
        <v>12</v>
      </c>
      <c r="T33" s="140"/>
      <c r="U33" s="187"/>
      <c r="V33" s="187"/>
      <c r="W33" s="187"/>
      <c r="X33" s="140"/>
      <c r="Y33" s="140"/>
    </row>
    <row r="34" spans="1:25" s="141" customFormat="1" ht="19.5" customHeight="1" x14ac:dyDescent="0.35">
      <c r="A34" s="182" t="s">
        <v>298</v>
      </c>
      <c r="B34" s="182" t="s">
        <v>496</v>
      </c>
      <c r="C34" s="139" t="s">
        <v>168</v>
      </c>
      <c r="D34" s="200" t="s">
        <v>593</v>
      </c>
      <c r="E34" s="183">
        <v>7100</v>
      </c>
      <c r="F34" s="188">
        <v>43314172</v>
      </c>
      <c r="G34" s="189" t="s">
        <v>626</v>
      </c>
      <c r="H34" s="182" t="s">
        <v>627</v>
      </c>
      <c r="I34" s="182" t="s">
        <v>628</v>
      </c>
      <c r="J34" s="182" t="s">
        <v>501</v>
      </c>
      <c r="K34" s="182"/>
      <c r="L34" s="182"/>
      <c r="M34" s="186"/>
      <c r="N34" s="182">
        <v>1</v>
      </c>
      <c r="O34" s="182">
        <v>3</v>
      </c>
      <c r="P34" s="186">
        <f t="shared" si="1"/>
        <v>21300</v>
      </c>
      <c r="Q34" s="182">
        <v>1</v>
      </c>
      <c r="R34" s="182">
        <v>12</v>
      </c>
      <c r="T34" s="140"/>
      <c r="U34" s="187"/>
      <c r="V34" s="187"/>
      <c r="W34" s="187"/>
      <c r="X34" s="140"/>
      <c r="Y34" s="140"/>
    </row>
    <row r="35" spans="1:25" s="141" customFormat="1" ht="19.5" customHeight="1" x14ac:dyDescent="0.35">
      <c r="A35" s="182" t="s">
        <v>298</v>
      </c>
      <c r="B35" s="182" t="s">
        <v>496</v>
      </c>
      <c r="C35" s="139" t="s">
        <v>168</v>
      </c>
      <c r="D35" s="200" t="s">
        <v>629</v>
      </c>
      <c r="E35" s="183">
        <v>1500</v>
      </c>
      <c r="F35" s="184">
        <v>41793166</v>
      </c>
      <c r="G35" s="196" t="s">
        <v>630</v>
      </c>
      <c r="H35" s="182" t="s">
        <v>553</v>
      </c>
      <c r="I35" s="182" t="s">
        <v>554</v>
      </c>
      <c r="J35" s="182" t="s">
        <v>554</v>
      </c>
      <c r="K35" s="182">
        <v>4</v>
      </c>
      <c r="L35" s="182">
        <v>12</v>
      </c>
      <c r="M35" s="186">
        <f>E35*L35</f>
        <v>18000</v>
      </c>
      <c r="N35" s="182">
        <v>0</v>
      </c>
      <c r="O35" s="182">
        <v>9</v>
      </c>
      <c r="P35" s="186">
        <f t="shared" si="1"/>
        <v>13500</v>
      </c>
      <c r="Q35" s="182">
        <v>0</v>
      </c>
      <c r="R35" s="182">
        <v>12</v>
      </c>
      <c r="T35" s="140"/>
      <c r="U35" s="187" t="s">
        <v>631</v>
      </c>
      <c r="V35" s="187" t="s">
        <v>632</v>
      </c>
      <c r="W35" s="187" t="s">
        <v>633</v>
      </c>
      <c r="X35" s="140"/>
      <c r="Y35" s="140"/>
    </row>
    <row r="36" spans="1:25" s="141" customFormat="1" ht="19.5" customHeight="1" x14ac:dyDescent="0.35">
      <c r="A36" s="182" t="s">
        <v>298</v>
      </c>
      <c r="B36" s="182" t="s">
        <v>496</v>
      </c>
      <c r="C36" s="139" t="s">
        <v>168</v>
      </c>
      <c r="D36" s="200" t="s">
        <v>634</v>
      </c>
      <c r="E36" s="183">
        <v>4000</v>
      </c>
      <c r="F36" s="184">
        <v>43310088</v>
      </c>
      <c r="G36" s="197" t="s">
        <v>635</v>
      </c>
      <c r="H36" s="182" t="s">
        <v>507</v>
      </c>
      <c r="I36" s="182" t="s">
        <v>500</v>
      </c>
      <c r="J36" s="182" t="s">
        <v>501</v>
      </c>
      <c r="K36" s="182">
        <v>4</v>
      </c>
      <c r="L36" s="182">
        <v>12</v>
      </c>
      <c r="M36" s="186">
        <f>E36*L36</f>
        <v>48000</v>
      </c>
      <c r="N36" s="182">
        <v>0</v>
      </c>
      <c r="O36" s="182">
        <v>9</v>
      </c>
      <c r="P36" s="186">
        <f t="shared" si="1"/>
        <v>36000</v>
      </c>
      <c r="Q36" s="182">
        <v>0</v>
      </c>
      <c r="R36" s="182">
        <v>12</v>
      </c>
      <c r="T36" s="140"/>
      <c r="U36" s="187" t="s">
        <v>636</v>
      </c>
      <c r="V36" s="187" t="s">
        <v>637</v>
      </c>
      <c r="W36" s="187" t="s">
        <v>638</v>
      </c>
      <c r="X36" s="140"/>
      <c r="Y36" s="140"/>
    </row>
    <row r="37" spans="1:25" s="141" customFormat="1" ht="19.5" customHeight="1" x14ac:dyDescent="0.35">
      <c r="A37" s="182" t="s">
        <v>298</v>
      </c>
      <c r="B37" s="182" t="s">
        <v>496</v>
      </c>
      <c r="C37" s="139" t="s">
        <v>168</v>
      </c>
      <c r="D37" s="200" t="s">
        <v>583</v>
      </c>
      <c r="E37" s="183">
        <v>1200</v>
      </c>
      <c r="F37" s="184">
        <v>47599549</v>
      </c>
      <c r="G37" s="196" t="s">
        <v>639</v>
      </c>
      <c r="H37" s="198" t="s">
        <v>533</v>
      </c>
      <c r="I37" s="182" t="s">
        <v>512</v>
      </c>
      <c r="J37" s="199" t="s">
        <v>533</v>
      </c>
      <c r="K37" s="182">
        <v>4</v>
      </c>
      <c r="L37" s="182">
        <v>12</v>
      </c>
      <c r="M37" s="186">
        <f>E37*L37</f>
        <v>14400</v>
      </c>
      <c r="N37" s="182">
        <v>0</v>
      </c>
      <c r="O37" s="182">
        <v>9</v>
      </c>
      <c r="P37" s="186">
        <f t="shared" si="1"/>
        <v>10800</v>
      </c>
      <c r="Q37" s="182">
        <v>0</v>
      </c>
      <c r="R37" s="182">
        <v>12</v>
      </c>
      <c r="T37" s="140"/>
      <c r="U37" s="187" t="s">
        <v>640</v>
      </c>
      <c r="V37" s="187" t="s">
        <v>641</v>
      </c>
      <c r="W37" s="187" t="s">
        <v>642</v>
      </c>
      <c r="X37" s="140"/>
      <c r="Y37" s="140"/>
    </row>
    <row r="38" spans="1:25" s="141" customFormat="1" ht="19.5" customHeight="1" x14ac:dyDescent="0.35">
      <c r="A38" s="182" t="s">
        <v>298</v>
      </c>
      <c r="B38" s="182" t="s">
        <v>496</v>
      </c>
      <c r="C38" s="139" t="s">
        <v>168</v>
      </c>
      <c r="D38" s="200" t="s">
        <v>517</v>
      </c>
      <c r="E38" s="183">
        <v>1300</v>
      </c>
      <c r="F38" s="184">
        <v>43105650</v>
      </c>
      <c r="G38" s="196" t="s">
        <v>643</v>
      </c>
      <c r="H38" s="198" t="s">
        <v>533</v>
      </c>
      <c r="I38" s="182" t="s">
        <v>512</v>
      </c>
      <c r="J38" s="199" t="s">
        <v>533</v>
      </c>
      <c r="K38" s="182">
        <v>4</v>
      </c>
      <c r="L38" s="182">
        <v>12</v>
      </c>
      <c r="M38" s="186">
        <f t="shared" ref="M38:M101" si="2">E38*L38</f>
        <v>15600</v>
      </c>
      <c r="N38" s="182">
        <v>0</v>
      </c>
      <c r="O38" s="182">
        <v>9</v>
      </c>
      <c r="P38" s="186">
        <f t="shared" si="1"/>
        <v>11700</v>
      </c>
      <c r="Q38" s="182">
        <v>0</v>
      </c>
      <c r="R38" s="182">
        <v>12</v>
      </c>
      <c r="T38" s="140"/>
      <c r="U38" s="187" t="s">
        <v>644</v>
      </c>
      <c r="V38" s="187" t="s">
        <v>645</v>
      </c>
      <c r="W38" s="187" t="s">
        <v>646</v>
      </c>
      <c r="X38" s="140"/>
      <c r="Y38" s="140"/>
    </row>
    <row r="39" spans="1:25" s="141" customFormat="1" ht="19.5" customHeight="1" x14ac:dyDescent="0.35">
      <c r="A39" s="182" t="s">
        <v>298</v>
      </c>
      <c r="B39" s="182" t="s">
        <v>496</v>
      </c>
      <c r="C39" s="139" t="s">
        <v>168</v>
      </c>
      <c r="D39" s="200" t="s">
        <v>558</v>
      </c>
      <c r="E39" s="183">
        <v>2000</v>
      </c>
      <c r="F39" s="190">
        <v>8690875</v>
      </c>
      <c r="G39" s="185" t="s">
        <v>647</v>
      </c>
      <c r="H39" s="198" t="s">
        <v>533</v>
      </c>
      <c r="I39" s="182" t="s">
        <v>512</v>
      </c>
      <c r="J39" s="199" t="s">
        <v>533</v>
      </c>
      <c r="K39" s="182">
        <v>4</v>
      </c>
      <c r="L39" s="182">
        <v>12</v>
      </c>
      <c r="M39" s="186">
        <f t="shared" si="2"/>
        <v>24000</v>
      </c>
      <c r="N39" s="182">
        <v>0</v>
      </c>
      <c r="O39" s="182">
        <v>9</v>
      </c>
      <c r="P39" s="186">
        <f t="shared" si="1"/>
        <v>18000</v>
      </c>
      <c r="Q39" s="182">
        <v>0</v>
      </c>
      <c r="R39" s="182">
        <v>12</v>
      </c>
      <c r="T39" s="140"/>
      <c r="U39" s="187" t="s">
        <v>648</v>
      </c>
      <c r="V39" s="187" t="s">
        <v>649</v>
      </c>
      <c r="W39" s="187" t="s">
        <v>650</v>
      </c>
      <c r="X39" s="140"/>
      <c r="Y39" s="140"/>
    </row>
    <row r="40" spans="1:25" s="141" customFormat="1" ht="19.5" customHeight="1" x14ac:dyDescent="0.35">
      <c r="A40" s="182" t="s">
        <v>298</v>
      </c>
      <c r="B40" s="182" t="s">
        <v>496</v>
      </c>
      <c r="C40" s="139" t="s">
        <v>168</v>
      </c>
      <c r="D40" s="200" t="s">
        <v>651</v>
      </c>
      <c r="E40" s="183">
        <v>3500</v>
      </c>
      <c r="F40" s="190">
        <v>6929960</v>
      </c>
      <c r="G40" s="185" t="s">
        <v>652</v>
      </c>
      <c r="H40" s="182" t="s">
        <v>653</v>
      </c>
      <c r="I40" s="182" t="s">
        <v>500</v>
      </c>
      <c r="J40" s="182" t="s">
        <v>501</v>
      </c>
      <c r="K40" s="182">
        <v>4</v>
      </c>
      <c r="L40" s="182">
        <v>12</v>
      </c>
      <c r="M40" s="186">
        <f t="shared" si="2"/>
        <v>42000</v>
      </c>
      <c r="N40" s="182">
        <v>0</v>
      </c>
      <c r="O40" s="182">
        <v>9</v>
      </c>
      <c r="P40" s="186">
        <f t="shared" si="1"/>
        <v>31500</v>
      </c>
      <c r="Q40" s="182">
        <v>0</v>
      </c>
      <c r="R40" s="182">
        <v>12</v>
      </c>
      <c r="T40" s="140"/>
      <c r="U40" s="187" t="s">
        <v>654</v>
      </c>
      <c r="V40" s="187" t="s">
        <v>655</v>
      </c>
      <c r="W40" s="187" t="s">
        <v>656</v>
      </c>
      <c r="X40" s="140"/>
      <c r="Y40" s="140"/>
    </row>
    <row r="41" spans="1:25" s="141" customFormat="1" ht="19.5" customHeight="1" x14ac:dyDescent="0.35">
      <c r="A41" s="182" t="s">
        <v>298</v>
      </c>
      <c r="B41" s="182" t="s">
        <v>496</v>
      </c>
      <c r="C41" s="139" t="s">
        <v>168</v>
      </c>
      <c r="D41" s="200" t="s">
        <v>517</v>
      </c>
      <c r="E41" s="183">
        <v>1300</v>
      </c>
      <c r="F41" s="184">
        <v>44920355</v>
      </c>
      <c r="G41" s="185" t="s">
        <v>657</v>
      </c>
      <c r="H41" s="191" t="s">
        <v>533</v>
      </c>
      <c r="I41" s="182" t="s">
        <v>512</v>
      </c>
      <c r="J41" s="191" t="s">
        <v>533</v>
      </c>
      <c r="K41" s="182">
        <v>4</v>
      </c>
      <c r="L41" s="182">
        <v>12</v>
      </c>
      <c r="M41" s="186">
        <f t="shared" si="2"/>
        <v>15600</v>
      </c>
      <c r="N41" s="182">
        <v>0</v>
      </c>
      <c r="O41" s="182">
        <v>9</v>
      </c>
      <c r="P41" s="186">
        <f t="shared" si="1"/>
        <v>11700</v>
      </c>
      <c r="Q41" s="182">
        <v>0</v>
      </c>
      <c r="R41" s="182">
        <v>12</v>
      </c>
      <c r="T41" s="140"/>
      <c r="U41" s="187" t="s">
        <v>658</v>
      </c>
      <c r="V41" s="187" t="s">
        <v>659</v>
      </c>
      <c r="W41" s="187" t="s">
        <v>660</v>
      </c>
      <c r="X41" s="140"/>
      <c r="Y41" s="140"/>
    </row>
    <row r="42" spans="1:25" s="141" customFormat="1" ht="19.5" customHeight="1" x14ac:dyDescent="0.35">
      <c r="A42" s="182" t="s">
        <v>298</v>
      </c>
      <c r="B42" s="182" t="s">
        <v>496</v>
      </c>
      <c r="C42" s="139" t="s">
        <v>168</v>
      </c>
      <c r="D42" s="200" t="s">
        <v>661</v>
      </c>
      <c r="E42" s="183">
        <v>1400</v>
      </c>
      <c r="F42" s="188">
        <v>41887720</v>
      </c>
      <c r="G42" s="189" t="s">
        <v>662</v>
      </c>
      <c r="H42" s="191" t="s">
        <v>533</v>
      </c>
      <c r="I42" s="182" t="s">
        <v>512</v>
      </c>
      <c r="J42" s="191" t="s">
        <v>533</v>
      </c>
      <c r="K42" s="182">
        <v>4</v>
      </c>
      <c r="L42" s="182">
        <v>12</v>
      </c>
      <c r="M42" s="186">
        <f t="shared" si="2"/>
        <v>16800</v>
      </c>
      <c r="N42" s="182">
        <v>0</v>
      </c>
      <c r="O42" s="182">
        <v>9</v>
      </c>
      <c r="P42" s="186">
        <f t="shared" si="1"/>
        <v>12600</v>
      </c>
      <c r="Q42" s="182">
        <v>0</v>
      </c>
      <c r="R42" s="182">
        <v>12</v>
      </c>
      <c r="T42" s="140"/>
      <c r="U42" s="187"/>
      <c r="V42" s="187"/>
      <c r="W42" s="187"/>
      <c r="X42" s="140"/>
      <c r="Y42" s="140"/>
    </row>
    <row r="43" spans="1:25" s="141" customFormat="1" ht="19.5" customHeight="1" x14ac:dyDescent="0.35">
      <c r="A43" s="182" t="s">
        <v>298</v>
      </c>
      <c r="B43" s="182" t="s">
        <v>496</v>
      </c>
      <c r="C43" s="139" t="s">
        <v>168</v>
      </c>
      <c r="D43" s="200" t="s">
        <v>663</v>
      </c>
      <c r="E43" s="183">
        <v>2000</v>
      </c>
      <c r="F43" s="184">
        <v>40708977</v>
      </c>
      <c r="G43" s="185" t="s">
        <v>664</v>
      </c>
      <c r="H43" s="198" t="s">
        <v>533</v>
      </c>
      <c r="I43" s="182" t="s">
        <v>512</v>
      </c>
      <c r="J43" s="199" t="s">
        <v>533</v>
      </c>
      <c r="K43" s="182">
        <v>4</v>
      </c>
      <c r="L43" s="182">
        <v>12</v>
      </c>
      <c r="M43" s="186">
        <f t="shared" si="2"/>
        <v>24000</v>
      </c>
      <c r="N43" s="182">
        <v>0</v>
      </c>
      <c r="O43" s="182">
        <v>9</v>
      </c>
      <c r="P43" s="186">
        <f t="shared" si="1"/>
        <v>18000</v>
      </c>
      <c r="Q43" s="182">
        <v>0</v>
      </c>
      <c r="R43" s="182">
        <v>12</v>
      </c>
      <c r="T43" s="140"/>
      <c r="U43" s="187" t="s">
        <v>665</v>
      </c>
      <c r="V43" s="187" t="s">
        <v>666</v>
      </c>
      <c r="W43" s="187" t="s">
        <v>667</v>
      </c>
      <c r="X43" s="140"/>
      <c r="Y43" s="140"/>
    </row>
    <row r="44" spans="1:25" s="141" customFormat="1" ht="19.5" customHeight="1" x14ac:dyDescent="0.35">
      <c r="A44" s="182" t="s">
        <v>298</v>
      </c>
      <c r="B44" s="182" t="s">
        <v>496</v>
      </c>
      <c r="C44" s="139" t="s">
        <v>168</v>
      </c>
      <c r="D44" s="200" t="s">
        <v>558</v>
      </c>
      <c r="E44" s="183">
        <v>2000</v>
      </c>
      <c r="F44" s="184">
        <v>42450736</v>
      </c>
      <c r="G44" s="185" t="s">
        <v>668</v>
      </c>
      <c r="H44" s="198" t="s">
        <v>533</v>
      </c>
      <c r="I44" s="182" t="s">
        <v>512</v>
      </c>
      <c r="J44" s="199" t="s">
        <v>533</v>
      </c>
      <c r="K44" s="182">
        <v>4</v>
      </c>
      <c r="L44" s="182">
        <v>12</v>
      </c>
      <c r="M44" s="186">
        <f t="shared" si="2"/>
        <v>24000</v>
      </c>
      <c r="N44" s="182">
        <v>0</v>
      </c>
      <c r="O44" s="182">
        <v>9</v>
      </c>
      <c r="P44" s="186">
        <f t="shared" si="1"/>
        <v>18000</v>
      </c>
      <c r="Q44" s="182">
        <v>0</v>
      </c>
      <c r="R44" s="182">
        <v>12</v>
      </c>
      <c r="T44" s="140"/>
      <c r="U44" s="187" t="s">
        <v>669</v>
      </c>
      <c r="V44" s="187" t="s">
        <v>670</v>
      </c>
      <c r="W44" s="187" t="s">
        <v>671</v>
      </c>
      <c r="X44" s="140"/>
      <c r="Y44" s="140"/>
    </row>
    <row r="45" spans="1:25" s="141" customFormat="1" ht="19.5" customHeight="1" x14ac:dyDescent="0.35">
      <c r="A45" s="182" t="s">
        <v>298</v>
      </c>
      <c r="B45" s="182" t="s">
        <v>496</v>
      </c>
      <c r="C45" s="139" t="s">
        <v>168</v>
      </c>
      <c r="D45" s="200" t="s">
        <v>663</v>
      </c>
      <c r="E45" s="183">
        <v>1500</v>
      </c>
      <c r="F45" s="190">
        <v>77282191</v>
      </c>
      <c r="G45" s="185" t="s">
        <v>672</v>
      </c>
      <c r="H45" s="198" t="s">
        <v>533</v>
      </c>
      <c r="I45" s="182" t="s">
        <v>512</v>
      </c>
      <c r="J45" s="199" t="s">
        <v>533</v>
      </c>
      <c r="K45" s="182">
        <v>4</v>
      </c>
      <c r="L45" s="182">
        <v>12</v>
      </c>
      <c r="M45" s="186">
        <f t="shared" si="2"/>
        <v>18000</v>
      </c>
      <c r="N45" s="182">
        <v>0</v>
      </c>
      <c r="O45" s="182">
        <v>9</v>
      </c>
      <c r="P45" s="186">
        <f t="shared" si="1"/>
        <v>13500</v>
      </c>
      <c r="Q45" s="182">
        <v>0</v>
      </c>
      <c r="R45" s="182">
        <v>12</v>
      </c>
      <c r="T45" s="140"/>
      <c r="U45" s="187" t="s">
        <v>669</v>
      </c>
      <c r="V45" s="187" t="s">
        <v>673</v>
      </c>
      <c r="W45" s="187" t="s">
        <v>674</v>
      </c>
      <c r="X45" s="140"/>
      <c r="Y45" s="140"/>
    </row>
    <row r="46" spans="1:25" s="141" customFormat="1" ht="19.5" customHeight="1" x14ac:dyDescent="0.35">
      <c r="A46" s="182" t="s">
        <v>298</v>
      </c>
      <c r="B46" s="182" t="s">
        <v>496</v>
      </c>
      <c r="C46" s="139" t="s">
        <v>168</v>
      </c>
      <c r="D46" s="200" t="s">
        <v>593</v>
      </c>
      <c r="E46" s="183">
        <v>4200</v>
      </c>
      <c r="F46" s="184">
        <v>43385100</v>
      </c>
      <c r="G46" s="185" t="s">
        <v>675</v>
      </c>
      <c r="H46" s="182" t="s">
        <v>544</v>
      </c>
      <c r="I46" s="182" t="s">
        <v>500</v>
      </c>
      <c r="J46" s="182" t="s">
        <v>501</v>
      </c>
      <c r="K46" s="182">
        <v>4</v>
      </c>
      <c r="L46" s="182">
        <v>12</v>
      </c>
      <c r="M46" s="186">
        <f t="shared" si="2"/>
        <v>50400</v>
      </c>
      <c r="N46" s="182">
        <v>1</v>
      </c>
      <c r="O46" s="182">
        <v>9</v>
      </c>
      <c r="P46" s="186">
        <f t="shared" si="1"/>
        <v>37800</v>
      </c>
      <c r="Q46" s="182">
        <v>1</v>
      </c>
      <c r="R46" s="182">
        <v>12</v>
      </c>
      <c r="T46" s="140"/>
      <c r="U46" s="187" t="s">
        <v>676</v>
      </c>
      <c r="V46" s="187" t="s">
        <v>677</v>
      </c>
      <c r="W46" s="187" t="s">
        <v>678</v>
      </c>
      <c r="X46" s="140"/>
      <c r="Y46" s="140"/>
    </row>
    <row r="47" spans="1:25" s="141" customFormat="1" ht="19.5" customHeight="1" x14ac:dyDescent="0.35">
      <c r="A47" s="182" t="s">
        <v>298</v>
      </c>
      <c r="B47" s="182" t="s">
        <v>496</v>
      </c>
      <c r="C47" s="139" t="s">
        <v>168</v>
      </c>
      <c r="D47" s="200" t="s">
        <v>679</v>
      </c>
      <c r="E47" s="183">
        <v>2500</v>
      </c>
      <c r="F47" s="188">
        <v>40001851</v>
      </c>
      <c r="G47" s="189" t="s">
        <v>680</v>
      </c>
      <c r="H47" s="182" t="s">
        <v>681</v>
      </c>
      <c r="I47" s="182" t="s">
        <v>500</v>
      </c>
      <c r="J47" s="182" t="s">
        <v>501</v>
      </c>
      <c r="K47" s="182">
        <v>4</v>
      </c>
      <c r="L47" s="182">
        <v>12</v>
      </c>
      <c r="M47" s="186">
        <f t="shared" si="2"/>
        <v>30000</v>
      </c>
      <c r="N47" s="182">
        <v>0</v>
      </c>
      <c r="O47" s="182">
        <v>9</v>
      </c>
      <c r="P47" s="186">
        <f t="shared" si="1"/>
        <v>22500</v>
      </c>
      <c r="Q47" s="182">
        <v>0</v>
      </c>
      <c r="R47" s="182">
        <v>12</v>
      </c>
      <c r="T47" s="140"/>
      <c r="U47" s="187"/>
      <c r="V47" s="187"/>
      <c r="W47" s="187"/>
      <c r="X47" s="140"/>
      <c r="Y47" s="140"/>
    </row>
    <row r="48" spans="1:25" s="141" customFormat="1" ht="19.5" customHeight="1" x14ac:dyDescent="0.35">
      <c r="A48" s="182" t="s">
        <v>298</v>
      </c>
      <c r="B48" s="182" t="s">
        <v>496</v>
      </c>
      <c r="C48" s="139" t="s">
        <v>168</v>
      </c>
      <c r="D48" s="200" t="s">
        <v>682</v>
      </c>
      <c r="E48" s="183">
        <v>1400</v>
      </c>
      <c r="F48" s="188">
        <v>10425261</v>
      </c>
      <c r="G48" s="189" t="s">
        <v>683</v>
      </c>
      <c r="H48" s="191" t="s">
        <v>533</v>
      </c>
      <c r="I48" s="182" t="s">
        <v>512</v>
      </c>
      <c r="J48" s="191" t="s">
        <v>533</v>
      </c>
      <c r="K48" s="182">
        <v>4</v>
      </c>
      <c r="L48" s="182">
        <v>12</v>
      </c>
      <c r="M48" s="186">
        <f t="shared" si="2"/>
        <v>16800</v>
      </c>
      <c r="N48" s="182">
        <v>0</v>
      </c>
      <c r="O48" s="182">
        <v>9</v>
      </c>
      <c r="P48" s="186">
        <f t="shared" si="1"/>
        <v>12600</v>
      </c>
      <c r="Q48" s="182">
        <v>0</v>
      </c>
      <c r="R48" s="182">
        <v>12</v>
      </c>
      <c r="T48" s="140"/>
      <c r="U48" s="187"/>
      <c r="V48" s="187"/>
      <c r="W48" s="187"/>
      <c r="X48" s="140"/>
      <c r="Y48" s="140"/>
    </row>
    <row r="49" spans="1:25" s="141" customFormat="1" ht="19.5" customHeight="1" x14ac:dyDescent="0.35">
      <c r="A49" s="182" t="s">
        <v>298</v>
      </c>
      <c r="B49" s="182" t="s">
        <v>496</v>
      </c>
      <c r="C49" s="139" t="s">
        <v>168</v>
      </c>
      <c r="D49" s="200" t="s">
        <v>634</v>
      </c>
      <c r="E49" s="183">
        <v>3500</v>
      </c>
      <c r="F49" s="184">
        <v>45609719</v>
      </c>
      <c r="G49" s="185" t="s">
        <v>684</v>
      </c>
      <c r="H49" s="182" t="s">
        <v>507</v>
      </c>
      <c r="I49" s="182" t="s">
        <v>500</v>
      </c>
      <c r="J49" s="182" t="s">
        <v>501</v>
      </c>
      <c r="K49" s="182">
        <v>4</v>
      </c>
      <c r="L49" s="182">
        <v>12</v>
      </c>
      <c r="M49" s="186">
        <f t="shared" si="2"/>
        <v>42000</v>
      </c>
      <c r="N49" s="182">
        <v>0</v>
      </c>
      <c r="O49" s="182">
        <v>9</v>
      </c>
      <c r="P49" s="186">
        <f t="shared" si="1"/>
        <v>31500</v>
      </c>
      <c r="Q49" s="182">
        <v>0</v>
      </c>
      <c r="R49" s="182">
        <v>12</v>
      </c>
      <c r="T49" s="140"/>
      <c r="U49" s="187" t="s">
        <v>685</v>
      </c>
      <c r="V49" s="187" t="s">
        <v>686</v>
      </c>
      <c r="W49" s="187" t="s">
        <v>687</v>
      </c>
      <c r="X49" s="140"/>
      <c r="Y49" s="140"/>
    </row>
    <row r="50" spans="1:25" s="141" customFormat="1" ht="19.5" customHeight="1" x14ac:dyDescent="0.35">
      <c r="A50" s="182" t="s">
        <v>298</v>
      </c>
      <c r="B50" s="182" t="s">
        <v>496</v>
      </c>
      <c r="C50" s="139" t="s">
        <v>168</v>
      </c>
      <c r="D50" s="200" t="s">
        <v>612</v>
      </c>
      <c r="E50" s="183">
        <v>2000</v>
      </c>
      <c r="F50" s="184">
        <v>25576305</v>
      </c>
      <c r="G50" s="185" t="s">
        <v>688</v>
      </c>
      <c r="H50" s="198" t="s">
        <v>533</v>
      </c>
      <c r="I50" s="182" t="s">
        <v>512</v>
      </c>
      <c r="J50" s="199" t="s">
        <v>533</v>
      </c>
      <c r="K50" s="182">
        <v>4</v>
      </c>
      <c r="L50" s="182">
        <v>12</v>
      </c>
      <c r="M50" s="186">
        <f t="shared" si="2"/>
        <v>24000</v>
      </c>
      <c r="N50" s="182">
        <v>0</v>
      </c>
      <c r="O50" s="182">
        <v>9</v>
      </c>
      <c r="P50" s="186">
        <f t="shared" si="1"/>
        <v>18000</v>
      </c>
      <c r="Q50" s="182">
        <v>0</v>
      </c>
      <c r="R50" s="182">
        <v>12</v>
      </c>
      <c r="T50" s="140"/>
      <c r="U50" s="187" t="s">
        <v>689</v>
      </c>
      <c r="V50" s="187" t="s">
        <v>690</v>
      </c>
      <c r="W50" s="187" t="s">
        <v>691</v>
      </c>
      <c r="X50" s="140"/>
      <c r="Y50" s="140"/>
    </row>
    <row r="51" spans="1:25" s="141" customFormat="1" ht="19.5" customHeight="1" x14ac:dyDescent="0.35">
      <c r="A51" s="182" t="s">
        <v>298</v>
      </c>
      <c r="B51" s="182" t="s">
        <v>496</v>
      </c>
      <c r="C51" s="139" t="s">
        <v>168</v>
      </c>
      <c r="D51" s="200" t="s">
        <v>692</v>
      </c>
      <c r="E51" s="183">
        <v>2000</v>
      </c>
      <c r="F51" s="184">
        <v>10124546</v>
      </c>
      <c r="G51" s="185" t="s">
        <v>693</v>
      </c>
      <c r="H51" s="198" t="s">
        <v>533</v>
      </c>
      <c r="I51" s="182" t="s">
        <v>512</v>
      </c>
      <c r="J51" s="199" t="s">
        <v>533</v>
      </c>
      <c r="K51" s="182">
        <v>4</v>
      </c>
      <c r="L51" s="182">
        <v>12</v>
      </c>
      <c r="M51" s="186">
        <f t="shared" si="2"/>
        <v>24000</v>
      </c>
      <c r="N51" s="182">
        <v>0</v>
      </c>
      <c r="O51" s="182">
        <v>9</v>
      </c>
      <c r="P51" s="186">
        <f t="shared" si="1"/>
        <v>18000</v>
      </c>
      <c r="Q51" s="182">
        <v>0</v>
      </c>
      <c r="R51" s="182">
        <v>12</v>
      </c>
      <c r="T51" s="140"/>
      <c r="U51" s="187" t="s">
        <v>694</v>
      </c>
      <c r="V51" s="187" t="s">
        <v>695</v>
      </c>
      <c r="W51" s="187" t="s">
        <v>696</v>
      </c>
      <c r="X51" s="140"/>
      <c r="Y51" s="140"/>
    </row>
    <row r="52" spans="1:25" s="141" customFormat="1" ht="19.5" customHeight="1" x14ac:dyDescent="0.35">
      <c r="A52" s="182" t="s">
        <v>298</v>
      </c>
      <c r="B52" s="182" t="s">
        <v>496</v>
      </c>
      <c r="C52" s="139" t="s">
        <v>168</v>
      </c>
      <c r="D52" s="200" t="s">
        <v>634</v>
      </c>
      <c r="E52" s="183">
        <v>2200</v>
      </c>
      <c r="F52" s="184">
        <v>42883710</v>
      </c>
      <c r="G52" s="185" t="s">
        <v>697</v>
      </c>
      <c r="H52" s="182" t="s">
        <v>507</v>
      </c>
      <c r="I52" s="182" t="s">
        <v>500</v>
      </c>
      <c r="J52" s="182" t="s">
        <v>501</v>
      </c>
      <c r="K52" s="182">
        <v>4</v>
      </c>
      <c r="L52" s="182">
        <v>12</v>
      </c>
      <c r="M52" s="186">
        <f t="shared" si="2"/>
        <v>26400</v>
      </c>
      <c r="N52" s="182">
        <v>0</v>
      </c>
      <c r="O52" s="182">
        <v>9</v>
      </c>
      <c r="P52" s="186">
        <f t="shared" si="1"/>
        <v>19800</v>
      </c>
      <c r="Q52" s="182">
        <v>0</v>
      </c>
      <c r="R52" s="182">
        <v>12</v>
      </c>
      <c r="T52" s="140"/>
      <c r="U52" s="187" t="s">
        <v>698</v>
      </c>
      <c r="V52" s="187" t="s">
        <v>699</v>
      </c>
      <c r="W52" s="187" t="s">
        <v>700</v>
      </c>
      <c r="X52" s="140"/>
      <c r="Y52" s="140"/>
    </row>
    <row r="53" spans="1:25" s="141" customFormat="1" ht="19.5" customHeight="1" x14ac:dyDescent="0.35">
      <c r="A53" s="182" t="s">
        <v>298</v>
      </c>
      <c r="B53" s="182" t="s">
        <v>496</v>
      </c>
      <c r="C53" s="139" t="s">
        <v>168</v>
      </c>
      <c r="D53" s="200" t="s">
        <v>634</v>
      </c>
      <c r="E53" s="183">
        <v>4500</v>
      </c>
      <c r="F53" s="184">
        <v>40757079</v>
      </c>
      <c r="G53" s="185" t="s">
        <v>701</v>
      </c>
      <c r="H53" s="182" t="s">
        <v>507</v>
      </c>
      <c r="I53" s="182" t="s">
        <v>628</v>
      </c>
      <c r="J53" s="182" t="s">
        <v>501</v>
      </c>
      <c r="K53" s="182">
        <v>4</v>
      </c>
      <c r="L53" s="182">
        <v>12</v>
      </c>
      <c r="M53" s="186">
        <f t="shared" si="2"/>
        <v>54000</v>
      </c>
      <c r="N53" s="182">
        <v>0</v>
      </c>
      <c r="O53" s="182">
        <v>9</v>
      </c>
      <c r="P53" s="186">
        <f t="shared" si="1"/>
        <v>40500</v>
      </c>
      <c r="Q53" s="182">
        <v>0</v>
      </c>
      <c r="R53" s="182">
        <v>12</v>
      </c>
      <c r="T53" s="140"/>
      <c r="U53" s="187" t="s">
        <v>702</v>
      </c>
      <c r="V53" s="187" t="s">
        <v>571</v>
      </c>
      <c r="W53" s="187" t="s">
        <v>703</v>
      </c>
      <c r="X53" s="140"/>
      <c r="Y53" s="140"/>
    </row>
    <row r="54" spans="1:25" s="141" customFormat="1" ht="19.5" customHeight="1" x14ac:dyDescent="0.35">
      <c r="A54" s="182" t="s">
        <v>298</v>
      </c>
      <c r="B54" s="182" t="s">
        <v>496</v>
      </c>
      <c r="C54" s="139" t="s">
        <v>168</v>
      </c>
      <c r="D54" s="200" t="s">
        <v>606</v>
      </c>
      <c r="E54" s="183">
        <v>2000</v>
      </c>
      <c r="F54" s="188">
        <v>46889115</v>
      </c>
      <c r="G54" s="189" t="s">
        <v>704</v>
      </c>
      <c r="H54" s="198" t="s">
        <v>533</v>
      </c>
      <c r="I54" s="182" t="s">
        <v>512</v>
      </c>
      <c r="J54" s="199" t="s">
        <v>533</v>
      </c>
      <c r="K54" s="182">
        <v>4</v>
      </c>
      <c r="L54" s="182">
        <v>13</v>
      </c>
      <c r="M54" s="186">
        <f t="shared" si="2"/>
        <v>26000</v>
      </c>
      <c r="N54" s="182">
        <v>0</v>
      </c>
      <c r="O54" s="182">
        <v>9</v>
      </c>
      <c r="P54" s="186">
        <f t="shared" si="1"/>
        <v>18000</v>
      </c>
      <c r="Q54" s="182">
        <v>0</v>
      </c>
      <c r="R54" s="182">
        <v>12</v>
      </c>
      <c r="T54" s="140"/>
      <c r="U54" s="187"/>
      <c r="V54" s="187"/>
      <c r="W54" s="187"/>
      <c r="X54" s="140"/>
      <c r="Y54" s="140"/>
    </row>
    <row r="55" spans="1:25" s="141" customFormat="1" ht="19.5" customHeight="1" x14ac:dyDescent="0.35">
      <c r="A55" s="182" t="s">
        <v>298</v>
      </c>
      <c r="B55" s="182" t="s">
        <v>496</v>
      </c>
      <c r="C55" s="139" t="s">
        <v>168</v>
      </c>
      <c r="D55" s="200" t="s">
        <v>705</v>
      </c>
      <c r="E55" s="183">
        <v>2500</v>
      </c>
      <c r="F55" s="190">
        <v>7266871</v>
      </c>
      <c r="G55" s="185" t="s">
        <v>706</v>
      </c>
      <c r="H55" s="182" t="s">
        <v>553</v>
      </c>
      <c r="I55" s="182" t="s">
        <v>554</v>
      </c>
      <c r="J55" s="182" t="s">
        <v>554</v>
      </c>
      <c r="K55" s="182">
        <v>4</v>
      </c>
      <c r="L55" s="182">
        <v>12</v>
      </c>
      <c r="M55" s="186">
        <f t="shared" si="2"/>
        <v>30000</v>
      </c>
      <c r="N55" s="182">
        <v>0</v>
      </c>
      <c r="O55" s="182">
        <v>9</v>
      </c>
      <c r="P55" s="186">
        <f t="shared" si="1"/>
        <v>22500</v>
      </c>
      <c r="Q55" s="182">
        <v>0</v>
      </c>
      <c r="R55" s="182">
        <v>12</v>
      </c>
      <c r="T55" s="140"/>
      <c r="U55" s="187" t="s">
        <v>707</v>
      </c>
      <c r="V55" s="187" t="s">
        <v>708</v>
      </c>
      <c r="W55" s="187" t="s">
        <v>709</v>
      </c>
      <c r="X55" s="140"/>
      <c r="Y55" s="140"/>
    </row>
    <row r="56" spans="1:25" s="141" customFormat="1" ht="19.5" customHeight="1" x14ac:dyDescent="0.35">
      <c r="A56" s="182" t="s">
        <v>298</v>
      </c>
      <c r="B56" s="182" t="s">
        <v>496</v>
      </c>
      <c r="C56" s="139" t="s">
        <v>168</v>
      </c>
      <c r="D56" s="200" t="s">
        <v>523</v>
      </c>
      <c r="E56" s="183">
        <v>1900</v>
      </c>
      <c r="F56" s="184">
        <v>42503311</v>
      </c>
      <c r="G56" s="195" t="s">
        <v>710</v>
      </c>
      <c r="H56" s="191" t="s">
        <v>533</v>
      </c>
      <c r="I56" s="182" t="s">
        <v>512</v>
      </c>
      <c r="J56" s="191" t="s">
        <v>533</v>
      </c>
      <c r="K56" s="182">
        <v>1</v>
      </c>
      <c r="L56" s="182">
        <v>3</v>
      </c>
      <c r="M56" s="186">
        <f t="shared" si="2"/>
        <v>5700</v>
      </c>
      <c r="N56" s="182">
        <v>0</v>
      </c>
      <c r="O56" s="182">
        <v>9</v>
      </c>
      <c r="P56" s="186">
        <f t="shared" si="1"/>
        <v>17100</v>
      </c>
      <c r="Q56" s="182">
        <v>0</v>
      </c>
      <c r="R56" s="182">
        <v>12</v>
      </c>
      <c r="T56" s="140"/>
      <c r="U56" s="187" t="s">
        <v>711</v>
      </c>
      <c r="V56" s="187" t="s">
        <v>712</v>
      </c>
      <c r="W56" s="187" t="s">
        <v>713</v>
      </c>
      <c r="X56" s="140"/>
      <c r="Y56" s="140"/>
    </row>
    <row r="57" spans="1:25" s="141" customFormat="1" ht="19.5" customHeight="1" x14ac:dyDescent="0.35">
      <c r="A57" s="182" t="s">
        <v>298</v>
      </c>
      <c r="B57" s="182" t="s">
        <v>496</v>
      </c>
      <c r="C57" s="139" t="s">
        <v>168</v>
      </c>
      <c r="D57" s="200" t="s">
        <v>612</v>
      </c>
      <c r="E57" s="183">
        <v>2000</v>
      </c>
      <c r="F57" s="184">
        <v>10459537</v>
      </c>
      <c r="G57" s="185" t="s">
        <v>714</v>
      </c>
      <c r="H57" s="191" t="s">
        <v>533</v>
      </c>
      <c r="I57" s="182" t="s">
        <v>512</v>
      </c>
      <c r="J57" s="191" t="s">
        <v>533</v>
      </c>
      <c r="K57" s="182">
        <v>4</v>
      </c>
      <c r="L57" s="182">
        <v>12</v>
      </c>
      <c r="M57" s="186">
        <f t="shared" si="2"/>
        <v>24000</v>
      </c>
      <c r="N57" s="182">
        <v>0</v>
      </c>
      <c r="O57" s="182">
        <v>9</v>
      </c>
      <c r="P57" s="186">
        <f t="shared" si="1"/>
        <v>18000</v>
      </c>
      <c r="Q57" s="182">
        <v>0</v>
      </c>
      <c r="R57" s="182">
        <v>12</v>
      </c>
      <c r="T57" s="140"/>
      <c r="U57" s="187" t="s">
        <v>715</v>
      </c>
      <c r="V57" s="187" t="s">
        <v>526</v>
      </c>
      <c r="W57" s="187" t="s">
        <v>716</v>
      </c>
      <c r="X57" s="140"/>
      <c r="Y57" s="140"/>
    </row>
    <row r="58" spans="1:25" s="141" customFormat="1" ht="19.5" customHeight="1" x14ac:dyDescent="0.35">
      <c r="A58" s="182" t="s">
        <v>298</v>
      </c>
      <c r="B58" s="182" t="s">
        <v>496</v>
      </c>
      <c r="C58" s="139" t="s">
        <v>168</v>
      </c>
      <c r="D58" s="200" t="s">
        <v>593</v>
      </c>
      <c r="E58" s="183">
        <v>7100</v>
      </c>
      <c r="F58" s="188">
        <v>25492980</v>
      </c>
      <c r="G58" s="189" t="s">
        <v>717</v>
      </c>
      <c r="H58" s="182" t="s">
        <v>560</v>
      </c>
      <c r="I58" s="182" t="s">
        <v>500</v>
      </c>
      <c r="J58" s="182" t="s">
        <v>501</v>
      </c>
      <c r="K58" s="182"/>
      <c r="L58" s="182"/>
      <c r="M58" s="186"/>
      <c r="N58" s="182">
        <v>1</v>
      </c>
      <c r="O58" s="182">
        <v>3</v>
      </c>
      <c r="P58" s="186">
        <f t="shared" si="1"/>
        <v>21300</v>
      </c>
      <c r="Q58" s="182">
        <v>1</v>
      </c>
      <c r="R58" s="182">
        <v>12</v>
      </c>
      <c r="T58" s="140"/>
      <c r="U58" s="187"/>
      <c r="V58" s="187"/>
      <c r="W58" s="187"/>
      <c r="X58" s="140"/>
      <c r="Y58" s="140"/>
    </row>
    <row r="59" spans="1:25" s="141" customFormat="1" ht="19.5" customHeight="1" x14ac:dyDescent="0.35">
      <c r="A59" s="182" t="s">
        <v>298</v>
      </c>
      <c r="B59" s="182" t="s">
        <v>496</v>
      </c>
      <c r="C59" s="139" t="s">
        <v>168</v>
      </c>
      <c r="D59" s="200" t="s">
        <v>593</v>
      </c>
      <c r="E59" s="183">
        <v>4000</v>
      </c>
      <c r="F59" s="139">
        <v>46106417</v>
      </c>
      <c r="G59" s="200" t="s">
        <v>718</v>
      </c>
      <c r="H59" s="182" t="s">
        <v>719</v>
      </c>
      <c r="I59" s="182" t="s">
        <v>500</v>
      </c>
      <c r="J59" s="182" t="s">
        <v>501</v>
      </c>
      <c r="K59" s="182">
        <v>2</v>
      </c>
      <c r="L59" s="182">
        <v>1</v>
      </c>
      <c r="M59" s="186">
        <f t="shared" si="2"/>
        <v>4000</v>
      </c>
      <c r="N59" s="182">
        <v>0</v>
      </c>
      <c r="O59" s="182">
        <v>9</v>
      </c>
      <c r="P59" s="186">
        <f t="shared" si="1"/>
        <v>36000</v>
      </c>
      <c r="Q59" s="182">
        <v>0</v>
      </c>
      <c r="R59" s="182">
        <v>12</v>
      </c>
      <c r="T59" s="140"/>
      <c r="U59" s="187"/>
      <c r="V59" s="187"/>
      <c r="W59" s="187"/>
      <c r="X59" s="140"/>
      <c r="Y59" s="140"/>
    </row>
    <row r="60" spans="1:25" s="141" customFormat="1" ht="19.5" customHeight="1" x14ac:dyDescent="0.35">
      <c r="A60" s="182" t="s">
        <v>298</v>
      </c>
      <c r="B60" s="182" t="s">
        <v>496</v>
      </c>
      <c r="C60" s="139" t="s">
        <v>168</v>
      </c>
      <c r="D60" s="200" t="s">
        <v>558</v>
      </c>
      <c r="E60" s="183">
        <v>2800</v>
      </c>
      <c r="F60" s="184">
        <v>7951999</v>
      </c>
      <c r="G60" s="195" t="s">
        <v>720</v>
      </c>
      <c r="H60" s="182" t="s">
        <v>721</v>
      </c>
      <c r="I60" s="182" t="s">
        <v>554</v>
      </c>
      <c r="J60" s="182" t="s">
        <v>554</v>
      </c>
      <c r="K60" s="182">
        <v>1</v>
      </c>
      <c r="L60" s="182">
        <v>3</v>
      </c>
      <c r="M60" s="186">
        <f t="shared" si="2"/>
        <v>8400</v>
      </c>
      <c r="N60" s="182">
        <v>0</v>
      </c>
      <c r="O60" s="182">
        <v>9</v>
      </c>
      <c r="P60" s="186">
        <f t="shared" si="1"/>
        <v>25200</v>
      </c>
      <c r="Q60" s="182">
        <v>0</v>
      </c>
      <c r="R60" s="182">
        <v>12</v>
      </c>
      <c r="T60" s="140"/>
      <c r="U60" s="187" t="s">
        <v>722</v>
      </c>
      <c r="V60" s="187" t="s">
        <v>712</v>
      </c>
      <c r="W60" s="187" t="s">
        <v>723</v>
      </c>
      <c r="X60" s="140"/>
      <c r="Y60" s="140"/>
    </row>
    <row r="61" spans="1:25" s="141" customFormat="1" ht="19.5" customHeight="1" x14ac:dyDescent="0.35">
      <c r="A61" s="182" t="s">
        <v>298</v>
      </c>
      <c r="B61" s="182" t="s">
        <v>496</v>
      </c>
      <c r="C61" s="139" t="s">
        <v>168</v>
      </c>
      <c r="D61" s="200" t="s">
        <v>606</v>
      </c>
      <c r="E61" s="183">
        <v>3000</v>
      </c>
      <c r="F61" s="184">
        <v>46384302</v>
      </c>
      <c r="G61" s="185" t="s">
        <v>724</v>
      </c>
      <c r="H61" s="182" t="s">
        <v>560</v>
      </c>
      <c r="I61" s="182" t="s">
        <v>500</v>
      </c>
      <c r="J61" s="182" t="s">
        <v>501</v>
      </c>
      <c r="K61" s="182">
        <v>4</v>
      </c>
      <c r="L61" s="182">
        <v>12</v>
      </c>
      <c r="M61" s="186">
        <f t="shared" si="2"/>
        <v>36000</v>
      </c>
      <c r="N61" s="182">
        <v>0</v>
      </c>
      <c r="O61" s="182">
        <v>9</v>
      </c>
      <c r="P61" s="186">
        <f t="shared" si="1"/>
        <v>27000</v>
      </c>
      <c r="Q61" s="182">
        <v>0</v>
      </c>
      <c r="R61" s="182">
        <v>12</v>
      </c>
      <c r="T61" s="140"/>
      <c r="U61" s="187" t="s">
        <v>725</v>
      </c>
      <c r="V61" s="187" t="s">
        <v>726</v>
      </c>
      <c r="W61" s="187" t="s">
        <v>727</v>
      </c>
      <c r="X61" s="140"/>
      <c r="Y61" s="140"/>
    </row>
    <row r="62" spans="1:25" s="141" customFormat="1" ht="19.5" customHeight="1" x14ac:dyDescent="0.35">
      <c r="A62" s="182" t="s">
        <v>298</v>
      </c>
      <c r="B62" s="182" t="s">
        <v>496</v>
      </c>
      <c r="C62" s="139" t="s">
        <v>168</v>
      </c>
      <c r="D62" s="200" t="s">
        <v>523</v>
      </c>
      <c r="E62" s="183">
        <v>2450</v>
      </c>
      <c r="F62" s="184">
        <v>45371948</v>
      </c>
      <c r="G62" s="185" t="s">
        <v>728</v>
      </c>
      <c r="H62" s="191" t="s">
        <v>533</v>
      </c>
      <c r="I62" s="182" t="s">
        <v>512</v>
      </c>
      <c r="J62" s="191" t="s">
        <v>533</v>
      </c>
      <c r="K62" s="182">
        <v>4</v>
      </c>
      <c r="L62" s="182">
        <v>12</v>
      </c>
      <c r="M62" s="186">
        <f t="shared" si="2"/>
        <v>29400</v>
      </c>
      <c r="N62" s="182">
        <v>0</v>
      </c>
      <c r="O62" s="182">
        <v>9</v>
      </c>
      <c r="P62" s="186">
        <f t="shared" si="1"/>
        <v>22050</v>
      </c>
      <c r="Q62" s="182">
        <v>0</v>
      </c>
      <c r="R62" s="182">
        <v>12</v>
      </c>
      <c r="T62" s="140"/>
      <c r="U62" s="187" t="s">
        <v>729</v>
      </c>
      <c r="V62" s="187" t="s">
        <v>730</v>
      </c>
      <c r="W62" s="187" t="s">
        <v>731</v>
      </c>
      <c r="X62" s="140"/>
      <c r="Y62" s="140"/>
    </row>
    <row r="63" spans="1:25" s="141" customFormat="1" ht="19.5" customHeight="1" x14ac:dyDescent="0.35">
      <c r="A63" s="182" t="s">
        <v>298</v>
      </c>
      <c r="B63" s="182" t="s">
        <v>496</v>
      </c>
      <c r="C63" s="139" t="s">
        <v>168</v>
      </c>
      <c r="D63" s="200" t="s">
        <v>606</v>
      </c>
      <c r="E63" s="183">
        <v>1500</v>
      </c>
      <c r="F63" s="188">
        <v>43899418</v>
      </c>
      <c r="G63" s="189" t="s">
        <v>732</v>
      </c>
      <c r="H63" s="198" t="s">
        <v>533</v>
      </c>
      <c r="I63" s="182" t="s">
        <v>512</v>
      </c>
      <c r="J63" s="199" t="s">
        <v>533</v>
      </c>
      <c r="K63" s="182">
        <v>4</v>
      </c>
      <c r="L63" s="182">
        <v>12</v>
      </c>
      <c r="M63" s="186">
        <f t="shared" si="2"/>
        <v>18000</v>
      </c>
      <c r="N63" s="182">
        <v>0</v>
      </c>
      <c r="O63" s="182">
        <v>9</v>
      </c>
      <c r="P63" s="186">
        <f t="shared" si="1"/>
        <v>13500</v>
      </c>
      <c r="Q63" s="182">
        <v>0</v>
      </c>
      <c r="R63" s="182">
        <v>12</v>
      </c>
      <c r="T63" s="140"/>
      <c r="U63" s="187"/>
      <c r="V63" s="187"/>
      <c r="W63" s="187"/>
      <c r="X63" s="140"/>
      <c r="Y63" s="140"/>
    </row>
    <row r="64" spans="1:25" s="141" customFormat="1" ht="19.5" customHeight="1" x14ac:dyDescent="0.35">
      <c r="A64" s="182" t="s">
        <v>298</v>
      </c>
      <c r="B64" s="182" t="s">
        <v>496</v>
      </c>
      <c r="C64" s="139" t="s">
        <v>168</v>
      </c>
      <c r="D64" s="200" t="s">
        <v>593</v>
      </c>
      <c r="E64" s="183">
        <v>7100</v>
      </c>
      <c r="F64" s="188">
        <v>43898016</v>
      </c>
      <c r="G64" s="189" t="s">
        <v>733</v>
      </c>
      <c r="H64" s="201" t="s">
        <v>560</v>
      </c>
      <c r="I64" s="182" t="s">
        <v>500</v>
      </c>
      <c r="J64" s="182" t="s">
        <v>501</v>
      </c>
      <c r="K64" s="182"/>
      <c r="L64" s="182"/>
      <c r="M64" s="186"/>
      <c r="N64" s="182">
        <v>1</v>
      </c>
      <c r="O64" s="182">
        <v>3</v>
      </c>
      <c r="P64" s="186">
        <f t="shared" si="1"/>
        <v>21300</v>
      </c>
      <c r="Q64" s="182">
        <v>1</v>
      </c>
      <c r="R64" s="182">
        <v>12</v>
      </c>
      <c r="T64" s="140"/>
      <c r="U64" s="187"/>
      <c r="V64" s="187"/>
      <c r="W64" s="187"/>
      <c r="X64" s="140"/>
      <c r="Y64" s="140"/>
    </row>
    <row r="65" spans="1:25" s="141" customFormat="1" ht="19.5" customHeight="1" x14ac:dyDescent="0.35">
      <c r="A65" s="182" t="s">
        <v>298</v>
      </c>
      <c r="B65" s="182" t="s">
        <v>496</v>
      </c>
      <c r="C65" s="139" t="s">
        <v>168</v>
      </c>
      <c r="D65" s="200" t="s">
        <v>612</v>
      </c>
      <c r="E65" s="183">
        <v>1200</v>
      </c>
      <c r="F65" s="188">
        <v>61267487</v>
      </c>
      <c r="G65" s="189" t="s">
        <v>734</v>
      </c>
      <c r="H65" s="198" t="s">
        <v>533</v>
      </c>
      <c r="I65" s="182" t="s">
        <v>512</v>
      </c>
      <c r="J65" s="199" t="s">
        <v>533</v>
      </c>
      <c r="K65" s="182">
        <v>4</v>
      </c>
      <c r="L65" s="182">
        <v>12</v>
      </c>
      <c r="M65" s="186">
        <f t="shared" ref="M65" si="3">E65*L65</f>
        <v>14400</v>
      </c>
      <c r="N65" s="182">
        <v>0</v>
      </c>
      <c r="O65" s="182">
        <v>9</v>
      </c>
      <c r="P65" s="186">
        <f t="shared" si="1"/>
        <v>10800</v>
      </c>
      <c r="Q65" s="182">
        <v>0</v>
      </c>
      <c r="R65" s="182">
        <v>12</v>
      </c>
      <c r="T65" s="140"/>
      <c r="U65" s="187"/>
      <c r="V65" s="187"/>
      <c r="W65" s="187"/>
      <c r="X65" s="140"/>
      <c r="Y65" s="140"/>
    </row>
    <row r="66" spans="1:25" s="141" customFormat="1" ht="19.5" customHeight="1" x14ac:dyDescent="0.35">
      <c r="A66" s="182" t="s">
        <v>298</v>
      </c>
      <c r="B66" s="182" t="s">
        <v>496</v>
      </c>
      <c r="C66" s="139" t="s">
        <v>168</v>
      </c>
      <c r="D66" s="200" t="s">
        <v>634</v>
      </c>
      <c r="E66" s="183">
        <v>3000</v>
      </c>
      <c r="F66" s="184">
        <v>45668771</v>
      </c>
      <c r="G66" s="185" t="s">
        <v>735</v>
      </c>
      <c r="H66" s="182" t="s">
        <v>507</v>
      </c>
      <c r="I66" s="182" t="s">
        <v>500</v>
      </c>
      <c r="J66" s="182" t="s">
        <v>501</v>
      </c>
      <c r="K66" s="182">
        <v>4</v>
      </c>
      <c r="L66" s="182">
        <v>12</v>
      </c>
      <c r="M66" s="186">
        <f t="shared" si="2"/>
        <v>36000</v>
      </c>
      <c r="N66" s="182">
        <v>0</v>
      </c>
      <c r="O66" s="182">
        <v>9</v>
      </c>
      <c r="P66" s="186">
        <f t="shared" si="1"/>
        <v>27000</v>
      </c>
      <c r="Q66" s="182">
        <v>0</v>
      </c>
      <c r="R66" s="182">
        <v>12</v>
      </c>
      <c r="T66" s="140"/>
      <c r="U66" s="187" t="s">
        <v>736</v>
      </c>
      <c r="V66" s="187" t="s">
        <v>737</v>
      </c>
      <c r="W66" s="187" t="s">
        <v>738</v>
      </c>
      <c r="X66" s="140"/>
      <c r="Y66" s="140"/>
    </row>
    <row r="67" spans="1:25" s="141" customFormat="1" ht="19.5" customHeight="1" x14ac:dyDescent="0.35">
      <c r="A67" s="182" t="s">
        <v>298</v>
      </c>
      <c r="B67" s="182" t="s">
        <v>496</v>
      </c>
      <c r="C67" s="139" t="s">
        <v>168</v>
      </c>
      <c r="D67" s="200" t="s">
        <v>593</v>
      </c>
      <c r="E67" s="183">
        <v>4000</v>
      </c>
      <c r="F67" s="184">
        <v>25741501</v>
      </c>
      <c r="G67" s="185" t="s">
        <v>739</v>
      </c>
      <c r="H67" s="182" t="s">
        <v>499</v>
      </c>
      <c r="I67" s="182" t="s">
        <v>500</v>
      </c>
      <c r="J67" s="182" t="s">
        <v>501</v>
      </c>
      <c r="K67" s="182">
        <v>4</v>
      </c>
      <c r="L67" s="182">
        <v>12</v>
      </c>
      <c r="M67" s="186">
        <f t="shared" si="2"/>
        <v>48000</v>
      </c>
      <c r="N67" s="182">
        <v>1</v>
      </c>
      <c r="O67" s="182">
        <v>9</v>
      </c>
      <c r="P67" s="186">
        <f t="shared" si="1"/>
        <v>36000</v>
      </c>
      <c r="Q67" s="182">
        <v>0</v>
      </c>
      <c r="R67" s="182">
        <v>12</v>
      </c>
      <c r="T67" s="140"/>
      <c r="U67" s="187" t="s">
        <v>740</v>
      </c>
      <c r="V67" s="187" t="s">
        <v>741</v>
      </c>
      <c r="W67" s="187" t="s">
        <v>742</v>
      </c>
      <c r="X67" s="140"/>
      <c r="Y67" s="140"/>
    </row>
    <row r="68" spans="1:25" s="141" customFormat="1" ht="19.5" customHeight="1" x14ac:dyDescent="0.35">
      <c r="A68" s="182" t="s">
        <v>298</v>
      </c>
      <c r="B68" s="182" t="s">
        <v>496</v>
      </c>
      <c r="C68" s="139" t="s">
        <v>168</v>
      </c>
      <c r="D68" s="200" t="s">
        <v>743</v>
      </c>
      <c r="E68" s="183">
        <v>1800</v>
      </c>
      <c r="F68" s="184">
        <v>15378963</v>
      </c>
      <c r="G68" s="185" t="s">
        <v>744</v>
      </c>
      <c r="H68" s="191" t="s">
        <v>533</v>
      </c>
      <c r="I68" s="182" t="s">
        <v>512</v>
      </c>
      <c r="J68" s="191" t="s">
        <v>533</v>
      </c>
      <c r="K68" s="182">
        <v>4</v>
      </c>
      <c r="L68" s="182">
        <v>12</v>
      </c>
      <c r="M68" s="186">
        <f t="shared" si="2"/>
        <v>21600</v>
      </c>
      <c r="N68" s="182">
        <v>0</v>
      </c>
      <c r="O68" s="182">
        <v>9</v>
      </c>
      <c r="P68" s="186">
        <f t="shared" si="1"/>
        <v>16200</v>
      </c>
      <c r="Q68" s="182">
        <v>1</v>
      </c>
      <c r="R68" s="182">
        <v>12</v>
      </c>
      <c r="T68" s="140"/>
      <c r="U68" s="187" t="s">
        <v>740</v>
      </c>
      <c r="V68" s="187" t="s">
        <v>745</v>
      </c>
      <c r="W68" s="187" t="s">
        <v>746</v>
      </c>
      <c r="X68" s="140"/>
      <c r="Y68" s="140"/>
    </row>
    <row r="69" spans="1:25" s="141" customFormat="1" ht="19.5" customHeight="1" x14ac:dyDescent="0.35">
      <c r="A69" s="182" t="s">
        <v>298</v>
      </c>
      <c r="B69" s="182" t="s">
        <v>496</v>
      </c>
      <c r="C69" s="139" t="s">
        <v>168</v>
      </c>
      <c r="D69" s="200" t="s">
        <v>523</v>
      </c>
      <c r="E69" s="183">
        <v>2200</v>
      </c>
      <c r="F69" s="184">
        <v>44751696</v>
      </c>
      <c r="G69" s="185" t="s">
        <v>747</v>
      </c>
      <c r="H69" s="191" t="s">
        <v>533</v>
      </c>
      <c r="I69" s="182" t="s">
        <v>512</v>
      </c>
      <c r="J69" s="191" t="s">
        <v>533</v>
      </c>
      <c r="K69" s="182">
        <v>4</v>
      </c>
      <c r="L69" s="182">
        <v>12</v>
      </c>
      <c r="M69" s="186">
        <f t="shared" si="2"/>
        <v>26400</v>
      </c>
      <c r="N69" s="182">
        <v>0</v>
      </c>
      <c r="O69" s="182">
        <v>9</v>
      </c>
      <c r="P69" s="186">
        <f t="shared" ref="P69:P132" si="4">E69*O69</f>
        <v>19800</v>
      </c>
      <c r="Q69" s="182">
        <v>0</v>
      </c>
      <c r="R69" s="182">
        <v>12</v>
      </c>
      <c r="T69" s="140"/>
      <c r="U69" s="187" t="s">
        <v>740</v>
      </c>
      <c r="V69" s="187" t="s">
        <v>748</v>
      </c>
      <c r="W69" s="187" t="s">
        <v>749</v>
      </c>
      <c r="X69" s="140"/>
      <c r="Y69" s="140"/>
    </row>
    <row r="70" spans="1:25" s="141" customFormat="1" ht="19.5" customHeight="1" x14ac:dyDescent="0.35">
      <c r="A70" s="182" t="s">
        <v>298</v>
      </c>
      <c r="B70" s="182" t="s">
        <v>496</v>
      </c>
      <c r="C70" s="139" t="s">
        <v>168</v>
      </c>
      <c r="D70" s="200" t="s">
        <v>634</v>
      </c>
      <c r="E70" s="183">
        <v>4000</v>
      </c>
      <c r="F70" s="184">
        <v>7716418</v>
      </c>
      <c r="G70" s="185" t="s">
        <v>750</v>
      </c>
      <c r="H70" s="182" t="s">
        <v>507</v>
      </c>
      <c r="I70" s="182" t="s">
        <v>500</v>
      </c>
      <c r="J70" s="182" t="s">
        <v>501</v>
      </c>
      <c r="K70" s="182">
        <v>4</v>
      </c>
      <c r="L70" s="182">
        <v>12</v>
      </c>
      <c r="M70" s="186">
        <f t="shared" si="2"/>
        <v>48000</v>
      </c>
      <c r="N70" s="182">
        <v>0</v>
      </c>
      <c r="O70" s="182">
        <v>9</v>
      </c>
      <c r="P70" s="186">
        <f t="shared" si="4"/>
        <v>36000</v>
      </c>
      <c r="Q70" s="182">
        <v>0</v>
      </c>
      <c r="R70" s="182">
        <v>12</v>
      </c>
      <c r="T70" s="140"/>
      <c r="U70" s="187" t="s">
        <v>751</v>
      </c>
      <c r="V70" s="187" t="s">
        <v>752</v>
      </c>
      <c r="W70" s="187" t="s">
        <v>753</v>
      </c>
      <c r="X70" s="140"/>
      <c r="Y70" s="140"/>
    </row>
    <row r="71" spans="1:25" s="141" customFormat="1" ht="19.5" customHeight="1" x14ac:dyDescent="0.35">
      <c r="A71" s="182" t="s">
        <v>298</v>
      </c>
      <c r="B71" s="182" t="s">
        <v>496</v>
      </c>
      <c r="C71" s="139" t="s">
        <v>168</v>
      </c>
      <c r="D71" s="200" t="s">
        <v>754</v>
      </c>
      <c r="E71" s="183">
        <v>1400</v>
      </c>
      <c r="F71" s="188">
        <v>31183388</v>
      </c>
      <c r="G71" s="189" t="s">
        <v>755</v>
      </c>
      <c r="H71" s="198" t="s">
        <v>533</v>
      </c>
      <c r="I71" s="182" t="s">
        <v>512</v>
      </c>
      <c r="J71" s="199" t="s">
        <v>533</v>
      </c>
      <c r="K71" s="182">
        <v>4</v>
      </c>
      <c r="L71" s="182">
        <v>12</v>
      </c>
      <c r="M71" s="186">
        <f t="shared" si="2"/>
        <v>16800</v>
      </c>
      <c r="N71" s="182">
        <v>0</v>
      </c>
      <c r="O71" s="182">
        <v>9</v>
      </c>
      <c r="P71" s="186">
        <f t="shared" si="4"/>
        <v>12600</v>
      </c>
      <c r="Q71" s="182">
        <v>0</v>
      </c>
      <c r="R71" s="182">
        <v>12</v>
      </c>
      <c r="T71" s="140"/>
      <c r="U71" s="187"/>
      <c r="V71" s="187"/>
      <c r="W71" s="187"/>
      <c r="X71" s="140"/>
      <c r="Y71" s="140"/>
    </row>
    <row r="72" spans="1:25" s="141" customFormat="1" ht="19.5" customHeight="1" x14ac:dyDescent="0.35">
      <c r="A72" s="182" t="s">
        <v>298</v>
      </c>
      <c r="B72" s="182" t="s">
        <v>496</v>
      </c>
      <c r="C72" s="139" t="s">
        <v>168</v>
      </c>
      <c r="D72" s="200" t="s">
        <v>756</v>
      </c>
      <c r="E72" s="183">
        <v>2500</v>
      </c>
      <c r="F72" s="184">
        <v>10420802</v>
      </c>
      <c r="G72" s="185" t="s">
        <v>757</v>
      </c>
      <c r="H72" s="182" t="s">
        <v>758</v>
      </c>
      <c r="I72" s="182" t="s">
        <v>500</v>
      </c>
      <c r="J72" s="182" t="s">
        <v>554</v>
      </c>
      <c r="K72" s="182">
        <v>4</v>
      </c>
      <c r="L72" s="182">
        <v>12</v>
      </c>
      <c r="M72" s="186">
        <f t="shared" si="2"/>
        <v>30000</v>
      </c>
      <c r="N72" s="182">
        <v>0</v>
      </c>
      <c r="O72" s="182">
        <v>9</v>
      </c>
      <c r="P72" s="186">
        <f t="shared" si="4"/>
        <v>22500</v>
      </c>
      <c r="Q72" s="182">
        <v>0</v>
      </c>
      <c r="R72" s="182">
        <v>12</v>
      </c>
      <c r="T72" s="140"/>
      <c r="U72" s="187" t="s">
        <v>759</v>
      </c>
      <c r="V72" s="187" t="s">
        <v>760</v>
      </c>
      <c r="W72" s="187" t="s">
        <v>761</v>
      </c>
      <c r="X72" s="140"/>
      <c r="Y72" s="140"/>
    </row>
    <row r="73" spans="1:25" s="141" customFormat="1" ht="19.5" customHeight="1" x14ac:dyDescent="0.35">
      <c r="A73" s="182" t="s">
        <v>298</v>
      </c>
      <c r="B73" s="182" t="s">
        <v>496</v>
      </c>
      <c r="C73" s="139" t="s">
        <v>168</v>
      </c>
      <c r="D73" s="200" t="s">
        <v>612</v>
      </c>
      <c r="E73" s="183">
        <v>2000</v>
      </c>
      <c r="F73" s="184">
        <v>43100297</v>
      </c>
      <c r="G73" s="185" t="s">
        <v>762</v>
      </c>
      <c r="H73" s="191" t="s">
        <v>533</v>
      </c>
      <c r="I73" s="182" t="s">
        <v>512</v>
      </c>
      <c r="J73" s="191" t="s">
        <v>533</v>
      </c>
      <c r="K73" s="182">
        <v>4</v>
      </c>
      <c r="L73" s="182">
        <v>12</v>
      </c>
      <c r="M73" s="186">
        <f t="shared" si="2"/>
        <v>24000</v>
      </c>
      <c r="N73" s="182">
        <v>0</v>
      </c>
      <c r="O73" s="182">
        <v>9</v>
      </c>
      <c r="P73" s="186">
        <f t="shared" si="4"/>
        <v>18000</v>
      </c>
      <c r="Q73" s="182">
        <v>0</v>
      </c>
      <c r="R73" s="182">
        <v>12</v>
      </c>
      <c r="T73" s="140"/>
      <c r="U73" s="187" t="s">
        <v>763</v>
      </c>
      <c r="V73" s="187" t="s">
        <v>764</v>
      </c>
      <c r="W73" s="187" t="s">
        <v>765</v>
      </c>
      <c r="X73" s="140"/>
      <c r="Y73" s="140"/>
    </row>
    <row r="74" spans="1:25" s="141" customFormat="1" ht="19.5" customHeight="1" x14ac:dyDescent="0.35">
      <c r="A74" s="182" t="s">
        <v>298</v>
      </c>
      <c r="B74" s="182" t="s">
        <v>496</v>
      </c>
      <c r="C74" s="139" t="s">
        <v>168</v>
      </c>
      <c r="D74" s="200" t="s">
        <v>600</v>
      </c>
      <c r="E74" s="183">
        <v>1400</v>
      </c>
      <c r="F74" s="188">
        <v>25581215</v>
      </c>
      <c r="G74" s="189" t="s">
        <v>766</v>
      </c>
      <c r="H74" s="198" t="s">
        <v>533</v>
      </c>
      <c r="I74" s="182" t="s">
        <v>512</v>
      </c>
      <c r="J74" s="199" t="s">
        <v>533</v>
      </c>
      <c r="K74" s="182">
        <v>4</v>
      </c>
      <c r="L74" s="182">
        <v>12</v>
      </c>
      <c r="M74" s="186">
        <f t="shared" si="2"/>
        <v>16800</v>
      </c>
      <c r="N74" s="182">
        <v>0</v>
      </c>
      <c r="O74" s="182">
        <v>9</v>
      </c>
      <c r="P74" s="186">
        <f t="shared" si="4"/>
        <v>12600</v>
      </c>
      <c r="Q74" s="182">
        <v>0</v>
      </c>
      <c r="R74" s="182">
        <v>12</v>
      </c>
      <c r="T74" s="140"/>
      <c r="U74" s="187"/>
      <c r="V74" s="187"/>
      <c r="W74" s="187"/>
      <c r="X74" s="140"/>
      <c r="Y74" s="140"/>
    </row>
    <row r="75" spans="1:25" s="141" customFormat="1" ht="19.5" customHeight="1" x14ac:dyDescent="0.35">
      <c r="A75" s="182" t="s">
        <v>298</v>
      </c>
      <c r="B75" s="182" t="s">
        <v>496</v>
      </c>
      <c r="C75" s="139" t="s">
        <v>168</v>
      </c>
      <c r="D75" s="200" t="s">
        <v>606</v>
      </c>
      <c r="E75" s="183">
        <v>3000</v>
      </c>
      <c r="F75" s="184">
        <v>73268823</v>
      </c>
      <c r="G75" s="185" t="s">
        <v>767</v>
      </c>
      <c r="H75" s="182" t="s">
        <v>768</v>
      </c>
      <c r="I75" s="182" t="s">
        <v>500</v>
      </c>
      <c r="J75" s="182" t="s">
        <v>501</v>
      </c>
      <c r="K75" s="182">
        <v>1</v>
      </c>
      <c r="L75" s="182">
        <v>3</v>
      </c>
      <c r="M75" s="186">
        <f t="shared" si="2"/>
        <v>9000</v>
      </c>
      <c r="N75" s="182">
        <v>0</v>
      </c>
      <c r="O75" s="182">
        <v>9</v>
      </c>
      <c r="P75" s="186">
        <f t="shared" si="4"/>
        <v>27000</v>
      </c>
      <c r="Q75" s="182">
        <v>0</v>
      </c>
      <c r="R75" s="182">
        <v>12</v>
      </c>
      <c r="T75" s="140"/>
      <c r="U75" s="187" t="s">
        <v>760</v>
      </c>
      <c r="V75" s="187" t="s">
        <v>769</v>
      </c>
      <c r="W75" s="187" t="s">
        <v>770</v>
      </c>
      <c r="X75" s="140"/>
      <c r="Y75" s="140"/>
    </row>
    <row r="76" spans="1:25" s="141" customFormat="1" ht="19.5" customHeight="1" x14ac:dyDescent="0.35">
      <c r="A76" s="182" t="s">
        <v>298</v>
      </c>
      <c r="B76" s="182" t="s">
        <v>496</v>
      </c>
      <c r="C76" s="139" t="s">
        <v>168</v>
      </c>
      <c r="D76" s="200" t="s">
        <v>771</v>
      </c>
      <c r="E76" s="183">
        <v>1200</v>
      </c>
      <c r="F76" s="188">
        <v>45330295</v>
      </c>
      <c r="G76" s="189" t="s">
        <v>772</v>
      </c>
      <c r="H76" s="191" t="s">
        <v>533</v>
      </c>
      <c r="I76" s="182" t="s">
        <v>512</v>
      </c>
      <c r="J76" s="191" t="s">
        <v>533</v>
      </c>
      <c r="K76" s="182">
        <v>4</v>
      </c>
      <c r="L76" s="182">
        <v>4</v>
      </c>
      <c r="M76" s="186">
        <f t="shared" si="2"/>
        <v>4800</v>
      </c>
      <c r="N76" s="182">
        <v>0</v>
      </c>
      <c r="O76" s="182">
        <v>9</v>
      </c>
      <c r="P76" s="186">
        <f t="shared" si="4"/>
        <v>10800</v>
      </c>
      <c r="Q76" s="182">
        <v>0</v>
      </c>
      <c r="R76" s="182">
        <v>12</v>
      </c>
      <c r="T76" s="140"/>
      <c r="U76" s="187"/>
      <c r="V76" s="187"/>
      <c r="W76" s="187"/>
      <c r="X76" s="140"/>
      <c r="Y76" s="140"/>
    </row>
    <row r="77" spans="1:25" s="141" customFormat="1" ht="19.5" customHeight="1" x14ac:dyDescent="0.35">
      <c r="A77" s="182" t="s">
        <v>298</v>
      </c>
      <c r="B77" s="182" t="s">
        <v>496</v>
      </c>
      <c r="C77" s="139" t="s">
        <v>168</v>
      </c>
      <c r="D77" s="200" t="s">
        <v>497</v>
      </c>
      <c r="E77" s="183">
        <v>4000</v>
      </c>
      <c r="F77" s="184">
        <v>10379720</v>
      </c>
      <c r="G77" s="185" t="s">
        <v>773</v>
      </c>
      <c r="H77" s="182" t="s">
        <v>774</v>
      </c>
      <c r="I77" s="182" t="s">
        <v>500</v>
      </c>
      <c r="J77" s="182" t="s">
        <v>501</v>
      </c>
      <c r="K77" s="182">
        <v>4</v>
      </c>
      <c r="L77" s="182">
        <v>12</v>
      </c>
      <c r="M77" s="186">
        <f t="shared" si="2"/>
        <v>48000</v>
      </c>
      <c r="N77" s="182">
        <v>0</v>
      </c>
      <c r="O77" s="182">
        <v>9</v>
      </c>
      <c r="P77" s="186">
        <f t="shared" si="4"/>
        <v>36000</v>
      </c>
      <c r="Q77" s="182">
        <v>0</v>
      </c>
      <c r="R77" s="182">
        <v>12</v>
      </c>
      <c r="T77" s="140"/>
      <c r="U77" s="187" t="s">
        <v>775</v>
      </c>
      <c r="V77" s="187" t="s">
        <v>776</v>
      </c>
      <c r="W77" s="187" t="s">
        <v>777</v>
      </c>
      <c r="X77" s="140"/>
      <c r="Y77" s="140"/>
    </row>
    <row r="78" spans="1:25" s="141" customFormat="1" ht="19.5" customHeight="1" x14ac:dyDescent="0.35">
      <c r="A78" s="182" t="s">
        <v>298</v>
      </c>
      <c r="B78" s="182" t="s">
        <v>496</v>
      </c>
      <c r="C78" s="139" t="s">
        <v>168</v>
      </c>
      <c r="D78" s="200" t="s">
        <v>778</v>
      </c>
      <c r="E78" s="183">
        <v>1800</v>
      </c>
      <c r="F78" s="190">
        <v>8416011</v>
      </c>
      <c r="G78" s="185" t="s">
        <v>779</v>
      </c>
      <c r="H78" s="191" t="s">
        <v>533</v>
      </c>
      <c r="I78" s="182" t="s">
        <v>512</v>
      </c>
      <c r="J78" s="191" t="s">
        <v>533</v>
      </c>
      <c r="K78" s="182">
        <v>4</v>
      </c>
      <c r="L78" s="182">
        <v>12</v>
      </c>
      <c r="M78" s="186">
        <f t="shared" si="2"/>
        <v>21600</v>
      </c>
      <c r="N78" s="182">
        <v>0</v>
      </c>
      <c r="O78" s="182">
        <v>9</v>
      </c>
      <c r="P78" s="186">
        <f t="shared" si="4"/>
        <v>16200</v>
      </c>
      <c r="Q78" s="182">
        <v>0</v>
      </c>
      <c r="R78" s="182">
        <v>12</v>
      </c>
      <c r="T78" s="140"/>
      <c r="U78" s="187" t="s">
        <v>775</v>
      </c>
      <c r="V78" s="187" t="s">
        <v>780</v>
      </c>
      <c r="W78" s="187" t="s">
        <v>781</v>
      </c>
      <c r="X78" s="140"/>
      <c r="Y78" s="140"/>
    </row>
    <row r="79" spans="1:25" s="141" customFormat="1" ht="19.5" customHeight="1" x14ac:dyDescent="0.35">
      <c r="A79" s="182" t="s">
        <v>298</v>
      </c>
      <c r="B79" s="182" t="s">
        <v>496</v>
      </c>
      <c r="C79" s="139" t="s">
        <v>168</v>
      </c>
      <c r="D79" s="200" t="s">
        <v>782</v>
      </c>
      <c r="E79" s="183">
        <v>4000</v>
      </c>
      <c r="F79" s="190">
        <v>6269635</v>
      </c>
      <c r="G79" s="185" t="s">
        <v>783</v>
      </c>
      <c r="H79" s="182" t="s">
        <v>653</v>
      </c>
      <c r="I79" s="182" t="s">
        <v>500</v>
      </c>
      <c r="J79" s="182" t="s">
        <v>501</v>
      </c>
      <c r="K79" s="182">
        <v>4</v>
      </c>
      <c r="L79" s="182">
        <v>12</v>
      </c>
      <c r="M79" s="186">
        <f t="shared" si="2"/>
        <v>48000</v>
      </c>
      <c r="N79" s="182">
        <v>0</v>
      </c>
      <c r="O79" s="182">
        <v>9</v>
      </c>
      <c r="P79" s="186">
        <f t="shared" si="4"/>
        <v>36000</v>
      </c>
      <c r="Q79" s="182">
        <v>0</v>
      </c>
      <c r="R79" s="182">
        <v>12</v>
      </c>
      <c r="T79" s="140"/>
      <c r="U79" s="187" t="s">
        <v>784</v>
      </c>
      <c r="V79" s="187" t="s">
        <v>785</v>
      </c>
      <c r="W79" s="187" t="s">
        <v>786</v>
      </c>
      <c r="X79" s="140"/>
      <c r="Y79" s="140"/>
    </row>
    <row r="80" spans="1:25" s="141" customFormat="1" ht="19.5" customHeight="1" x14ac:dyDescent="0.35">
      <c r="A80" s="182" t="s">
        <v>298</v>
      </c>
      <c r="B80" s="182" t="s">
        <v>496</v>
      </c>
      <c r="C80" s="139" t="s">
        <v>168</v>
      </c>
      <c r="D80" s="200" t="s">
        <v>787</v>
      </c>
      <c r="E80" s="183">
        <v>7260</v>
      </c>
      <c r="F80" s="188">
        <v>44244974</v>
      </c>
      <c r="G80" s="189" t="s">
        <v>788</v>
      </c>
      <c r="H80" s="182" t="s">
        <v>507</v>
      </c>
      <c r="I80" s="182" t="s">
        <v>628</v>
      </c>
      <c r="J80" s="182" t="s">
        <v>501</v>
      </c>
      <c r="K80" s="182"/>
      <c r="L80" s="182"/>
      <c r="M80" s="186"/>
      <c r="N80" s="182">
        <v>1</v>
      </c>
      <c r="O80" s="182">
        <v>3</v>
      </c>
      <c r="P80" s="186">
        <f>E80*O80</f>
        <v>21780</v>
      </c>
      <c r="Q80" s="182">
        <v>1</v>
      </c>
      <c r="R80" s="182">
        <v>12</v>
      </c>
      <c r="T80" s="140"/>
      <c r="U80" s="187"/>
      <c r="V80" s="187"/>
      <c r="W80" s="187"/>
      <c r="X80" s="140"/>
      <c r="Y80" s="140"/>
    </row>
    <row r="81" spans="1:25" s="141" customFormat="1" ht="19.5" customHeight="1" x14ac:dyDescent="0.35">
      <c r="A81" s="182" t="s">
        <v>298</v>
      </c>
      <c r="B81" s="182" t="s">
        <v>496</v>
      </c>
      <c r="C81" s="139" t="s">
        <v>168</v>
      </c>
      <c r="D81" s="200" t="s">
        <v>523</v>
      </c>
      <c r="E81" s="183">
        <v>1500</v>
      </c>
      <c r="F81" s="192">
        <v>72031091</v>
      </c>
      <c r="G81" s="189" t="s">
        <v>789</v>
      </c>
      <c r="H81" s="198" t="s">
        <v>533</v>
      </c>
      <c r="I81" s="182" t="s">
        <v>512</v>
      </c>
      <c r="J81" s="199" t="s">
        <v>533</v>
      </c>
      <c r="K81" s="182">
        <v>4</v>
      </c>
      <c r="L81" s="182">
        <v>12</v>
      </c>
      <c r="M81" s="186">
        <f t="shared" ref="M81" si="5">E81*L81</f>
        <v>18000</v>
      </c>
      <c r="N81" s="182">
        <v>0</v>
      </c>
      <c r="O81" s="182">
        <v>9</v>
      </c>
      <c r="P81" s="186">
        <f t="shared" si="4"/>
        <v>13500</v>
      </c>
      <c r="Q81" s="182">
        <v>0</v>
      </c>
      <c r="R81" s="182">
        <v>12</v>
      </c>
      <c r="T81" s="140"/>
      <c r="U81" s="187"/>
      <c r="V81" s="187"/>
      <c r="W81" s="187"/>
      <c r="X81" s="140"/>
      <c r="Y81" s="140"/>
    </row>
    <row r="82" spans="1:25" s="141" customFormat="1" ht="19.5" customHeight="1" x14ac:dyDescent="0.35">
      <c r="A82" s="182" t="s">
        <v>298</v>
      </c>
      <c r="B82" s="182" t="s">
        <v>496</v>
      </c>
      <c r="C82" s="139" t="s">
        <v>168</v>
      </c>
      <c r="D82" s="200" t="s">
        <v>790</v>
      </c>
      <c r="E82" s="183">
        <v>1600</v>
      </c>
      <c r="F82" s="190">
        <v>8165134</v>
      </c>
      <c r="G82" s="185" t="s">
        <v>791</v>
      </c>
      <c r="H82" s="191" t="s">
        <v>533</v>
      </c>
      <c r="I82" s="182" t="s">
        <v>512</v>
      </c>
      <c r="J82" s="191" t="s">
        <v>533</v>
      </c>
      <c r="K82" s="182">
        <v>4</v>
      </c>
      <c r="L82" s="182">
        <v>12</v>
      </c>
      <c r="M82" s="186">
        <f t="shared" si="2"/>
        <v>19200</v>
      </c>
      <c r="N82" s="182">
        <v>0</v>
      </c>
      <c r="O82" s="182">
        <v>9</v>
      </c>
      <c r="P82" s="186">
        <f t="shared" si="4"/>
        <v>14400</v>
      </c>
      <c r="Q82" s="182">
        <v>0</v>
      </c>
      <c r="R82" s="182">
        <v>12</v>
      </c>
      <c r="T82" s="140"/>
      <c r="U82" s="187" t="s">
        <v>792</v>
      </c>
      <c r="V82" s="187" t="s">
        <v>793</v>
      </c>
      <c r="W82" s="187" t="s">
        <v>794</v>
      </c>
      <c r="X82" s="140"/>
      <c r="Y82" s="140"/>
    </row>
    <row r="83" spans="1:25" s="141" customFormat="1" ht="19.5" customHeight="1" x14ac:dyDescent="0.35">
      <c r="A83" s="182" t="s">
        <v>298</v>
      </c>
      <c r="B83" s="182" t="s">
        <v>496</v>
      </c>
      <c r="C83" s="139" t="s">
        <v>168</v>
      </c>
      <c r="D83" s="200" t="s">
        <v>743</v>
      </c>
      <c r="E83" s="183">
        <v>1600</v>
      </c>
      <c r="F83" s="184">
        <v>25750912</v>
      </c>
      <c r="G83" s="185" t="s">
        <v>795</v>
      </c>
      <c r="H83" s="191" t="s">
        <v>533</v>
      </c>
      <c r="I83" s="182" t="s">
        <v>512</v>
      </c>
      <c r="J83" s="191" t="s">
        <v>533</v>
      </c>
      <c r="K83" s="182">
        <v>4</v>
      </c>
      <c r="L83" s="182">
        <v>12</v>
      </c>
      <c r="M83" s="186">
        <f t="shared" si="2"/>
        <v>19200</v>
      </c>
      <c r="N83" s="182">
        <v>0</v>
      </c>
      <c r="O83" s="182">
        <v>9</v>
      </c>
      <c r="P83" s="186">
        <f t="shared" si="4"/>
        <v>14400</v>
      </c>
      <c r="Q83" s="182">
        <v>0</v>
      </c>
      <c r="R83" s="182">
        <v>12</v>
      </c>
      <c r="T83" s="140"/>
      <c r="U83" s="187" t="s">
        <v>796</v>
      </c>
      <c r="V83" s="187" t="s">
        <v>797</v>
      </c>
      <c r="W83" s="187" t="s">
        <v>798</v>
      </c>
      <c r="X83" s="140"/>
      <c r="Y83" s="140"/>
    </row>
    <row r="84" spans="1:25" s="141" customFormat="1" ht="19.5" customHeight="1" x14ac:dyDescent="0.35">
      <c r="A84" s="182" t="s">
        <v>298</v>
      </c>
      <c r="B84" s="182" t="s">
        <v>496</v>
      </c>
      <c r="C84" s="139" t="s">
        <v>168</v>
      </c>
      <c r="D84" s="200" t="s">
        <v>799</v>
      </c>
      <c r="E84" s="183">
        <v>1850</v>
      </c>
      <c r="F84" s="184">
        <v>40137656</v>
      </c>
      <c r="G84" s="185" t="s">
        <v>800</v>
      </c>
      <c r="H84" s="182" t="s">
        <v>801</v>
      </c>
      <c r="I84" s="182" t="s">
        <v>554</v>
      </c>
      <c r="J84" s="182" t="s">
        <v>554</v>
      </c>
      <c r="K84" s="182">
        <v>4</v>
      </c>
      <c r="L84" s="182">
        <v>12</v>
      </c>
      <c r="M84" s="186">
        <f t="shared" si="2"/>
        <v>22200</v>
      </c>
      <c r="N84" s="182">
        <v>0</v>
      </c>
      <c r="O84" s="182">
        <v>9</v>
      </c>
      <c r="P84" s="186">
        <f t="shared" si="4"/>
        <v>16650</v>
      </c>
      <c r="Q84" s="182">
        <v>0</v>
      </c>
      <c r="R84" s="182">
        <v>12</v>
      </c>
      <c r="T84" s="140"/>
      <c r="U84" s="187" t="s">
        <v>802</v>
      </c>
      <c r="V84" s="187" t="s">
        <v>803</v>
      </c>
      <c r="W84" s="187" t="s">
        <v>804</v>
      </c>
      <c r="X84" s="140"/>
      <c r="Y84" s="140"/>
    </row>
    <row r="85" spans="1:25" s="141" customFormat="1" ht="19.5" customHeight="1" x14ac:dyDescent="0.35">
      <c r="A85" s="182" t="s">
        <v>298</v>
      </c>
      <c r="B85" s="182" t="s">
        <v>496</v>
      </c>
      <c r="C85" s="139" t="s">
        <v>168</v>
      </c>
      <c r="D85" s="200" t="s">
        <v>782</v>
      </c>
      <c r="E85" s="183">
        <v>3500</v>
      </c>
      <c r="F85" s="190">
        <v>43474800</v>
      </c>
      <c r="G85" s="185" t="s">
        <v>805</v>
      </c>
      <c r="H85" s="182" t="s">
        <v>768</v>
      </c>
      <c r="I85" s="182" t="s">
        <v>500</v>
      </c>
      <c r="J85" s="182" t="s">
        <v>501</v>
      </c>
      <c r="K85" s="182">
        <v>4</v>
      </c>
      <c r="L85" s="182">
        <v>12</v>
      </c>
      <c r="M85" s="186">
        <f t="shared" si="2"/>
        <v>42000</v>
      </c>
      <c r="N85" s="182">
        <v>0</v>
      </c>
      <c r="O85" s="182">
        <v>9</v>
      </c>
      <c r="P85" s="186">
        <f t="shared" si="4"/>
        <v>31500</v>
      </c>
      <c r="Q85" s="182">
        <v>0</v>
      </c>
      <c r="R85" s="182">
        <v>12</v>
      </c>
      <c r="T85" s="140"/>
      <c r="U85" s="187" t="s">
        <v>806</v>
      </c>
      <c r="V85" s="187" t="s">
        <v>622</v>
      </c>
      <c r="W85" s="187" t="s">
        <v>807</v>
      </c>
      <c r="X85" s="140"/>
      <c r="Y85" s="140"/>
    </row>
    <row r="86" spans="1:25" s="141" customFormat="1" ht="19.5" customHeight="1" x14ac:dyDescent="0.35">
      <c r="A86" s="182" t="s">
        <v>298</v>
      </c>
      <c r="B86" s="182" t="s">
        <v>496</v>
      </c>
      <c r="C86" s="139" t="s">
        <v>168</v>
      </c>
      <c r="D86" s="200" t="s">
        <v>558</v>
      </c>
      <c r="E86" s="183">
        <v>1800</v>
      </c>
      <c r="F86" s="184">
        <v>6662585</v>
      </c>
      <c r="G86" s="185" t="s">
        <v>808</v>
      </c>
      <c r="H86" s="191" t="s">
        <v>533</v>
      </c>
      <c r="I86" s="182" t="s">
        <v>512</v>
      </c>
      <c r="J86" s="191" t="s">
        <v>533</v>
      </c>
      <c r="K86" s="182">
        <v>4</v>
      </c>
      <c r="L86" s="182">
        <v>12</v>
      </c>
      <c r="M86" s="186">
        <f t="shared" si="2"/>
        <v>21600</v>
      </c>
      <c r="N86" s="182">
        <v>0</v>
      </c>
      <c r="O86" s="182">
        <v>9</v>
      </c>
      <c r="P86" s="186">
        <f t="shared" si="4"/>
        <v>16200</v>
      </c>
      <c r="Q86" s="182">
        <v>0</v>
      </c>
      <c r="R86" s="182">
        <v>12</v>
      </c>
      <c r="T86" s="140"/>
      <c r="U86" s="187" t="s">
        <v>806</v>
      </c>
      <c r="V86" s="187" t="s">
        <v>809</v>
      </c>
      <c r="W86" s="187" t="s">
        <v>810</v>
      </c>
      <c r="X86" s="140"/>
      <c r="Y86" s="140"/>
    </row>
    <row r="87" spans="1:25" s="141" customFormat="1" ht="19.5" customHeight="1" x14ac:dyDescent="0.35">
      <c r="A87" s="182" t="s">
        <v>298</v>
      </c>
      <c r="B87" s="182" t="s">
        <v>496</v>
      </c>
      <c r="C87" s="139" t="s">
        <v>168</v>
      </c>
      <c r="D87" s="200" t="s">
        <v>593</v>
      </c>
      <c r="E87" s="183">
        <v>4000</v>
      </c>
      <c r="F87" s="188">
        <v>22403262</v>
      </c>
      <c r="G87" s="189" t="s">
        <v>811</v>
      </c>
      <c r="H87" s="182" t="s">
        <v>507</v>
      </c>
      <c r="I87" s="182" t="s">
        <v>500</v>
      </c>
      <c r="J87" s="182" t="s">
        <v>501</v>
      </c>
      <c r="K87" s="182"/>
      <c r="L87" s="182"/>
      <c r="M87" s="186"/>
      <c r="N87" s="182">
        <v>1</v>
      </c>
      <c r="O87" s="182">
        <v>3</v>
      </c>
      <c r="P87" s="186">
        <f t="shared" si="4"/>
        <v>12000</v>
      </c>
      <c r="Q87" s="182">
        <v>1</v>
      </c>
      <c r="R87" s="182">
        <v>12</v>
      </c>
      <c r="T87" s="140"/>
      <c r="U87" s="187"/>
      <c r="V87" s="187"/>
      <c r="W87" s="187"/>
      <c r="X87" s="140"/>
      <c r="Y87" s="140"/>
    </row>
    <row r="88" spans="1:25" s="141" customFormat="1" ht="19.5" customHeight="1" x14ac:dyDescent="0.35">
      <c r="A88" s="182" t="s">
        <v>298</v>
      </c>
      <c r="B88" s="182" t="s">
        <v>496</v>
      </c>
      <c r="C88" s="139" t="s">
        <v>168</v>
      </c>
      <c r="D88" s="200" t="s">
        <v>558</v>
      </c>
      <c r="E88" s="183">
        <v>2000</v>
      </c>
      <c r="F88" s="184">
        <v>70509984</v>
      </c>
      <c r="G88" s="185" t="s">
        <v>812</v>
      </c>
      <c r="H88" s="182" t="s">
        <v>653</v>
      </c>
      <c r="I88" s="182" t="s">
        <v>500</v>
      </c>
      <c r="J88" s="182" t="s">
        <v>501</v>
      </c>
      <c r="K88" s="182">
        <v>4</v>
      </c>
      <c r="L88" s="182">
        <v>12</v>
      </c>
      <c r="M88" s="186">
        <f t="shared" si="2"/>
        <v>24000</v>
      </c>
      <c r="N88" s="182">
        <v>0</v>
      </c>
      <c r="O88" s="182">
        <v>9</v>
      </c>
      <c r="P88" s="186">
        <f t="shared" si="4"/>
        <v>18000</v>
      </c>
      <c r="Q88" s="182">
        <v>0</v>
      </c>
      <c r="R88" s="182">
        <v>12</v>
      </c>
      <c r="T88" s="140"/>
      <c r="U88" s="187" t="s">
        <v>813</v>
      </c>
      <c r="V88" s="187" t="s">
        <v>814</v>
      </c>
      <c r="W88" s="187" t="s">
        <v>815</v>
      </c>
      <c r="X88" s="140"/>
      <c r="Y88" s="140"/>
    </row>
    <row r="89" spans="1:25" s="141" customFormat="1" ht="19.5" customHeight="1" x14ac:dyDescent="0.35">
      <c r="A89" s="182" t="s">
        <v>298</v>
      </c>
      <c r="B89" s="182" t="s">
        <v>496</v>
      </c>
      <c r="C89" s="139" t="s">
        <v>168</v>
      </c>
      <c r="D89" s="200" t="s">
        <v>816</v>
      </c>
      <c r="E89" s="183">
        <v>1550</v>
      </c>
      <c r="F89" s="188">
        <v>45618990</v>
      </c>
      <c r="G89" s="189" t="s">
        <v>817</v>
      </c>
      <c r="H89" s="198" t="s">
        <v>533</v>
      </c>
      <c r="I89" s="182" t="s">
        <v>512</v>
      </c>
      <c r="J89" s="199" t="s">
        <v>533</v>
      </c>
      <c r="K89" s="182">
        <v>4</v>
      </c>
      <c r="L89" s="182">
        <v>12</v>
      </c>
      <c r="M89" s="186">
        <f t="shared" si="2"/>
        <v>18600</v>
      </c>
      <c r="N89" s="182">
        <v>0</v>
      </c>
      <c r="O89" s="182">
        <v>9</v>
      </c>
      <c r="P89" s="186">
        <f t="shared" si="4"/>
        <v>13950</v>
      </c>
      <c r="Q89" s="182">
        <v>0</v>
      </c>
      <c r="R89" s="182">
        <v>12</v>
      </c>
      <c r="T89" s="140"/>
      <c r="U89" s="187"/>
      <c r="V89" s="187"/>
      <c r="W89" s="187"/>
      <c r="X89" s="140"/>
      <c r="Y89" s="140"/>
    </row>
    <row r="90" spans="1:25" s="141" customFormat="1" ht="19.5" customHeight="1" x14ac:dyDescent="0.35">
      <c r="A90" s="182" t="s">
        <v>298</v>
      </c>
      <c r="B90" s="182" t="s">
        <v>496</v>
      </c>
      <c r="C90" s="139" t="s">
        <v>168</v>
      </c>
      <c r="D90" s="200" t="s">
        <v>606</v>
      </c>
      <c r="E90" s="183">
        <v>1350</v>
      </c>
      <c r="F90" s="192">
        <v>5364006</v>
      </c>
      <c r="G90" s="189" t="s">
        <v>818</v>
      </c>
      <c r="H90" s="198" t="s">
        <v>533</v>
      </c>
      <c r="I90" s="182" t="s">
        <v>512</v>
      </c>
      <c r="J90" s="199" t="s">
        <v>533</v>
      </c>
      <c r="K90" s="182">
        <v>4</v>
      </c>
      <c r="L90" s="182">
        <v>12</v>
      </c>
      <c r="M90" s="186">
        <f t="shared" si="2"/>
        <v>16200</v>
      </c>
      <c r="N90" s="182">
        <v>0</v>
      </c>
      <c r="O90" s="182">
        <v>9</v>
      </c>
      <c r="P90" s="186">
        <f t="shared" si="4"/>
        <v>12150</v>
      </c>
      <c r="Q90" s="182">
        <v>0</v>
      </c>
      <c r="R90" s="182">
        <v>12</v>
      </c>
      <c r="T90" s="140"/>
      <c r="U90" s="187"/>
      <c r="V90" s="187"/>
      <c r="W90" s="187"/>
      <c r="X90" s="140"/>
      <c r="Y90" s="140"/>
    </row>
    <row r="91" spans="1:25" s="141" customFormat="1" ht="19.5" customHeight="1" x14ac:dyDescent="0.35">
      <c r="A91" s="182" t="s">
        <v>298</v>
      </c>
      <c r="B91" s="182" t="s">
        <v>496</v>
      </c>
      <c r="C91" s="139" t="s">
        <v>168</v>
      </c>
      <c r="D91" s="200" t="s">
        <v>606</v>
      </c>
      <c r="E91" s="183">
        <v>3000</v>
      </c>
      <c r="F91" s="190">
        <v>47907413</v>
      </c>
      <c r="G91" s="185" t="s">
        <v>819</v>
      </c>
      <c r="H91" s="182" t="s">
        <v>768</v>
      </c>
      <c r="I91" s="182" t="s">
        <v>500</v>
      </c>
      <c r="J91" s="182" t="s">
        <v>501</v>
      </c>
      <c r="K91" s="182">
        <v>4</v>
      </c>
      <c r="L91" s="182">
        <v>12</v>
      </c>
      <c r="M91" s="186">
        <f t="shared" si="2"/>
        <v>36000</v>
      </c>
      <c r="N91" s="182">
        <v>0</v>
      </c>
      <c r="O91" s="182">
        <v>9</v>
      </c>
      <c r="P91" s="186">
        <f t="shared" si="4"/>
        <v>27000</v>
      </c>
      <c r="Q91" s="182">
        <v>0</v>
      </c>
      <c r="R91" s="182">
        <v>12</v>
      </c>
      <c r="T91" s="140"/>
      <c r="U91" s="187" t="s">
        <v>571</v>
      </c>
      <c r="V91" s="187" t="s">
        <v>806</v>
      </c>
      <c r="W91" s="187" t="s">
        <v>820</v>
      </c>
      <c r="X91" s="140"/>
      <c r="Y91" s="140"/>
    </row>
    <row r="92" spans="1:25" s="141" customFormat="1" ht="19.5" customHeight="1" x14ac:dyDescent="0.35">
      <c r="A92" s="182" t="s">
        <v>298</v>
      </c>
      <c r="B92" s="182" t="s">
        <v>496</v>
      </c>
      <c r="C92" s="139" t="s">
        <v>168</v>
      </c>
      <c r="D92" s="200" t="s">
        <v>821</v>
      </c>
      <c r="E92" s="183">
        <v>2800</v>
      </c>
      <c r="F92" s="184">
        <v>9394569</v>
      </c>
      <c r="G92" s="185" t="s">
        <v>822</v>
      </c>
      <c r="H92" s="182" t="s">
        <v>507</v>
      </c>
      <c r="I92" s="182" t="s">
        <v>500</v>
      </c>
      <c r="J92" s="182" t="s">
        <v>501</v>
      </c>
      <c r="K92" s="182">
        <v>4</v>
      </c>
      <c r="L92" s="182">
        <v>12</v>
      </c>
      <c r="M92" s="186">
        <f t="shared" si="2"/>
        <v>33600</v>
      </c>
      <c r="N92" s="182">
        <v>0</v>
      </c>
      <c r="O92" s="182">
        <v>9</v>
      </c>
      <c r="P92" s="186">
        <f t="shared" si="4"/>
        <v>25200</v>
      </c>
      <c r="Q92" s="182">
        <v>0</v>
      </c>
      <c r="R92" s="182">
        <v>12</v>
      </c>
      <c r="T92" s="140"/>
      <c r="U92" s="187" t="s">
        <v>571</v>
      </c>
      <c r="V92" s="187" t="s">
        <v>632</v>
      </c>
      <c r="W92" s="187" t="s">
        <v>823</v>
      </c>
      <c r="X92" s="140"/>
      <c r="Y92" s="140"/>
    </row>
    <row r="93" spans="1:25" s="141" customFormat="1" ht="19.5" customHeight="1" x14ac:dyDescent="0.35">
      <c r="A93" s="182" t="s">
        <v>298</v>
      </c>
      <c r="B93" s="182" t="s">
        <v>496</v>
      </c>
      <c r="C93" s="139" t="s">
        <v>168</v>
      </c>
      <c r="D93" s="200" t="s">
        <v>497</v>
      </c>
      <c r="E93" s="183">
        <v>3600</v>
      </c>
      <c r="F93" s="184">
        <v>43674978</v>
      </c>
      <c r="G93" s="185" t="s">
        <v>824</v>
      </c>
      <c r="H93" s="191" t="s">
        <v>533</v>
      </c>
      <c r="I93" s="182" t="s">
        <v>512</v>
      </c>
      <c r="J93" s="191" t="s">
        <v>533</v>
      </c>
      <c r="K93" s="182">
        <v>4</v>
      </c>
      <c r="L93" s="182">
        <v>12</v>
      </c>
      <c r="M93" s="186">
        <f t="shared" si="2"/>
        <v>43200</v>
      </c>
      <c r="N93" s="182">
        <v>0</v>
      </c>
      <c r="O93" s="182">
        <v>9</v>
      </c>
      <c r="P93" s="186">
        <f t="shared" si="4"/>
        <v>32400</v>
      </c>
      <c r="Q93" s="182">
        <v>0</v>
      </c>
      <c r="R93" s="182">
        <v>12</v>
      </c>
      <c r="T93" s="140"/>
      <c r="U93" s="187" t="s">
        <v>825</v>
      </c>
      <c r="V93" s="187" t="s">
        <v>826</v>
      </c>
      <c r="W93" s="187" t="s">
        <v>827</v>
      </c>
      <c r="X93" s="140"/>
      <c r="Y93" s="140"/>
    </row>
    <row r="94" spans="1:25" s="141" customFormat="1" ht="19.5" customHeight="1" x14ac:dyDescent="0.35">
      <c r="A94" s="182" t="s">
        <v>298</v>
      </c>
      <c r="B94" s="182" t="s">
        <v>496</v>
      </c>
      <c r="C94" s="139" t="s">
        <v>168</v>
      </c>
      <c r="D94" s="200" t="s">
        <v>828</v>
      </c>
      <c r="E94" s="183">
        <v>2000</v>
      </c>
      <c r="F94" s="202" t="s">
        <v>829</v>
      </c>
      <c r="G94" s="185" t="s">
        <v>830</v>
      </c>
      <c r="H94" s="182" t="s">
        <v>831</v>
      </c>
      <c r="I94" s="182" t="s">
        <v>500</v>
      </c>
      <c r="J94" s="182" t="s">
        <v>501</v>
      </c>
      <c r="K94" s="182">
        <v>1</v>
      </c>
      <c r="L94" s="182">
        <v>1</v>
      </c>
      <c r="M94" s="186">
        <f t="shared" si="2"/>
        <v>2000</v>
      </c>
      <c r="N94" s="182">
        <v>0</v>
      </c>
      <c r="O94" s="182">
        <v>9</v>
      </c>
      <c r="P94" s="186">
        <f t="shared" si="4"/>
        <v>18000</v>
      </c>
      <c r="Q94" s="182">
        <v>0</v>
      </c>
      <c r="R94" s="182">
        <v>12</v>
      </c>
      <c r="T94" s="140"/>
      <c r="U94" s="187"/>
      <c r="V94" s="187"/>
      <c r="W94" s="187"/>
      <c r="X94" s="140"/>
      <c r="Y94" s="140"/>
    </row>
    <row r="95" spans="1:25" s="141" customFormat="1" ht="19.5" customHeight="1" x14ac:dyDescent="0.35">
      <c r="A95" s="182" t="s">
        <v>298</v>
      </c>
      <c r="B95" s="182" t="s">
        <v>496</v>
      </c>
      <c r="C95" s="139" t="s">
        <v>168</v>
      </c>
      <c r="D95" s="200" t="s">
        <v>832</v>
      </c>
      <c r="E95" s="183">
        <v>1300</v>
      </c>
      <c r="F95" s="192">
        <v>42913973</v>
      </c>
      <c r="G95" s="189" t="s">
        <v>833</v>
      </c>
      <c r="H95" s="198" t="s">
        <v>533</v>
      </c>
      <c r="I95" s="182" t="s">
        <v>512</v>
      </c>
      <c r="J95" s="199" t="s">
        <v>533</v>
      </c>
      <c r="K95" s="182">
        <v>4</v>
      </c>
      <c r="L95" s="182">
        <v>12</v>
      </c>
      <c r="M95" s="186">
        <f t="shared" si="2"/>
        <v>15600</v>
      </c>
      <c r="N95" s="182">
        <v>0</v>
      </c>
      <c r="O95" s="182">
        <v>9</v>
      </c>
      <c r="P95" s="186">
        <f t="shared" si="4"/>
        <v>11700</v>
      </c>
      <c r="Q95" s="182">
        <v>0</v>
      </c>
      <c r="R95" s="182">
        <v>12</v>
      </c>
      <c r="T95" s="140"/>
      <c r="U95" s="187"/>
      <c r="V95" s="187"/>
      <c r="W95" s="187"/>
      <c r="X95" s="140"/>
      <c r="Y95" s="140"/>
    </row>
    <row r="96" spans="1:25" s="141" customFormat="1" ht="19.5" customHeight="1" x14ac:dyDescent="0.35">
      <c r="A96" s="182" t="s">
        <v>298</v>
      </c>
      <c r="B96" s="182" t="s">
        <v>496</v>
      </c>
      <c r="C96" s="139" t="s">
        <v>168</v>
      </c>
      <c r="D96" s="200" t="s">
        <v>629</v>
      </c>
      <c r="E96" s="183">
        <v>1500</v>
      </c>
      <c r="F96" s="192">
        <v>42109152</v>
      </c>
      <c r="G96" s="189" t="s">
        <v>834</v>
      </c>
      <c r="H96" s="182"/>
      <c r="I96" s="182" t="s">
        <v>512</v>
      </c>
      <c r="J96" s="182"/>
      <c r="K96" s="182">
        <v>4</v>
      </c>
      <c r="L96" s="182">
        <v>12</v>
      </c>
      <c r="M96" s="186">
        <f t="shared" si="2"/>
        <v>18000</v>
      </c>
      <c r="N96" s="182">
        <v>0</v>
      </c>
      <c r="O96" s="182">
        <v>9</v>
      </c>
      <c r="P96" s="186">
        <f t="shared" si="4"/>
        <v>13500</v>
      </c>
      <c r="Q96" s="182">
        <v>0</v>
      </c>
      <c r="R96" s="182">
        <v>12</v>
      </c>
      <c r="T96" s="140"/>
      <c r="U96" s="187"/>
      <c r="V96" s="187"/>
      <c r="W96" s="187"/>
      <c r="X96" s="140"/>
      <c r="Y96" s="140"/>
    </row>
    <row r="97" spans="1:25" s="141" customFormat="1" ht="19.5" customHeight="1" x14ac:dyDescent="0.35">
      <c r="A97" s="182" t="s">
        <v>298</v>
      </c>
      <c r="B97" s="182" t="s">
        <v>496</v>
      </c>
      <c r="C97" s="139" t="s">
        <v>168</v>
      </c>
      <c r="D97" s="200" t="s">
        <v>629</v>
      </c>
      <c r="E97" s="183">
        <v>1500</v>
      </c>
      <c r="F97" s="192">
        <v>42109152</v>
      </c>
      <c r="G97" s="189" t="s">
        <v>835</v>
      </c>
      <c r="H97" s="198" t="s">
        <v>533</v>
      </c>
      <c r="I97" s="182" t="s">
        <v>512</v>
      </c>
      <c r="J97" s="199" t="s">
        <v>533</v>
      </c>
      <c r="K97" s="182">
        <v>4</v>
      </c>
      <c r="L97" s="182">
        <v>12</v>
      </c>
      <c r="M97" s="186">
        <f t="shared" si="2"/>
        <v>18000</v>
      </c>
      <c r="N97" s="182">
        <v>0</v>
      </c>
      <c r="O97" s="182">
        <v>9</v>
      </c>
      <c r="P97" s="186">
        <f t="shared" si="4"/>
        <v>13500</v>
      </c>
      <c r="Q97" s="182">
        <v>0</v>
      </c>
      <c r="R97" s="182">
        <v>12</v>
      </c>
      <c r="T97" s="140"/>
      <c r="U97" s="187"/>
      <c r="V97" s="187"/>
      <c r="W97" s="187"/>
      <c r="X97" s="140"/>
      <c r="Y97" s="140"/>
    </row>
    <row r="98" spans="1:25" s="141" customFormat="1" ht="19.5" customHeight="1" x14ac:dyDescent="0.35">
      <c r="A98" s="182" t="s">
        <v>298</v>
      </c>
      <c r="B98" s="182" t="s">
        <v>496</v>
      </c>
      <c r="C98" s="139" t="s">
        <v>168</v>
      </c>
      <c r="D98" s="200" t="s">
        <v>629</v>
      </c>
      <c r="E98" s="183">
        <v>2000</v>
      </c>
      <c r="F98" s="188">
        <v>75151594</v>
      </c>
      <c r="G98" s="189" t="s">
        <v>836</v>
      </c>
      <c r="H98" s="182"/>
      <c r="I98" s="182" t="s">
        <v>512</v>
      </c>
      <c r="J98" s="182"/>
      <c r="K98" s="182">
        <v>4</v>
      </c>
      <c r="L98" s="182">
        <v>12</v>
      </c>
      <c r="M98" s="186">
        <f t="shared" si="2"/>
        <v>24000</v>
      </c>
      <c r="N98" s="182">
        <v>0</v>
      </c>
      <c r="O98" s="182">
        <v>9</v>
      </c>
      <c r="P98" s="186">
        <f t="shared" si="4"/>
        <v>18000</v>
      </c>
      <c r="Q98" s="182">
        <v>0</v>
      </c>
      <c r="R98" s="182">
        <v>12</v>
      </c>
      <c r="T98" s="140"/>
      <c r="U98" s="187"/>
      <c r="V98" s="187"/>
      <c r="W98" s="187"/>
      <c r="X98" s="140"/>
      <c r="Y98" s="140"/>
    </row>
    <row r="99" spans="1:25" s="141" customFormat="1" ht="19.5" customHeight="1" x14ac:dyDescent="0.35">
      <c r="A99" s="182" t="s">
        <v>298</v>
      </c>
      <c r="B99" s="182" t="s">
        <v>496</v>
      </c>
      <c r="C99" s="139" t="s">
        <v>168</v>
      </c>
      <c r="D99" s="200" t="s">
        <v>558</v>
      </c>
      <c r="E99" s="183">
        <v>1800</v>
      </c>
      <c r="F99" s="184">
        <v>70066807</v>
      </c>
      <c r="G99" s="185" t="s">
        <v>837</v>
      </c>
      <c r="H99" s="191" t="s">
        <v>533</v>
      </c>
      <c r="I99" s="182" t="s">
        <v>512</v>
      </c>
      <c r="J99" s="191" t="s">
        <v>533</v>
      </c>
      <c r="K99" s="182">
        <v>4</v>
      </c>
      <c r="L99" s="182">
        <v>12</v>
      </c>
      <c r="M99" s="186">
        <f t="shared" si="2"/>
        <v>21600</v>
      </c>
      <c r="N99" s="182">
        <v>0</v>
      </c>
      <c r="O99" s="182">
        <v>9</v>
      </c>
      <c r="P99" s="186">
        <f t="shared" si="4"/>
        <v>16200</v>
      </c>
      <c r="Q99" s="182">
        <v>0</v>
      </c>
      <c r="R99" s="182">
        <v>12</v>
      </c>
      <c r="T99" s="140"/>
      <c r="U99" s="187" t="s">
        <v>838</v>
      </c>
      <c r="V99" s="187" t="s">
        <v>839</v>
      </c>
      <c r="W99" s="187" t="s">
        <v>840</v>
      </c>
      <c r="X99" s="140"/>
      <c r="Y99" s="140"/>
    </row>
    <row r="100" spans="1:25" s="141" customFormat="1" ht="19.5" customHeight="1" x14ac:dyDescent="0.35">
      <c r="A100" s="182" t="s">
        <v>298</v>
      </c>
      <c r="B100" s="182" t="s">
        <v>496</v>
      </c>
      <c r="C100" s="139" t="s">
        <v>168</v>
      </c>
      <c r="D100" s="200" t="s">
        <v>558</v>
      </c>
      <c r="E100" s="183">
        <v>2000</v>
      </c>
      <c r="F100" s="184">
        <v>71304612</v>
      </c>
      <c r="G100" s="185" t="s">
        <v>841</v>
      </c>
      <c r="H100" s="182" t="s">
        <v>507</v>
      </c>
      <c r="I100" s="182" t="s">
        <v>500</v>
      </c>
      <c r="J100" s="182" t="s">
        <v>501</v>
      </c>
      <c r="K100" s="182">
        <v>4</v>
      </c>
      <c r="L100" s="182">
        <v>12</v>
      </c>
      <c r="M100" s="186">
        <f t="shared" si="2"/>
        <v>24000</v>
      </c>
      <c r="N100" s="182">
        <v>0</v>
      </c>
      <c r="O100" s="182">
        <v>9</v>
      </c>
      <c r="P100" s="186">
        <f t="shared" si="4"/>
        <v>18000</v>
      </c>
      <c r="Q100" s="182">
        <v>0</v>
      </c>
      <c r="R100" s="182">
        <v>12</v>
      </c>
      <c r="T100" s="140"/>
      <c r="U100" s="187" t="s">
        <v>842</v>
      </c>
      <c r="V100" s="187" t="s">
        <v>843</v>
      </c>
      <c r="W100" s="187" t="s">
        <v>844</v>
      </c>
      <c r="X100" s="140"/>
      <c r="Y100" s="140"/>
    </row>
    <row r="101" spans="1:25" s="141" customFormat="1" ht="19.5" customHeight="1" x14ac:dyDescent="0.35">
      <c r="A101" s="182" t="s">
        <v>298</v>
      </c>
      <c r="B101" s="182" t="s">
        <v>496</v>
      </c>
      <c r="C101" s="139" t="s">
        <v>168</v>
      </c>
      <c r="D101" s="200" t="s">
        <v>845</v>
      </c>
      <c r="E101" s="183">
        <v>4100</v>
      </c>
      <c r="F101" s="190">
        <v>9939524</v>
      </c>
      <c r="G101" s="185" t="s">
        <v>846</v>
      </c>
      <c r="H101" s="182" t="s">
        <v>507</v>
      </c>
      <c r="I101" s="182" t="s">
        <v>500</v>
      </c>
      <c r="J101" s="182" t="s">
        <v>501</v>
      </c>
      <c r="K101" s="182">
        <v>4</v>
      </c>
      <c r="L101" s="182">
        <v>12</v>
      </c>
      <c r="M101" s="186">
        <f t="shared" si="2"/>
        <v>49200</v>
      </c>
      <c r="N101" s="182">
        <v>0</v>
      </c>
      <c r="O101" s="182">
        <v>9</v>
      </c>
      <c r="P101" s="186">
        <f t="shared" si="4"/>
        <v>36900</v>
      </c>
      <c r="Q101" s="182">
        <v>0</v>
      </c>
      <c r="R101" s="182">
        <v>12</v>
      </c>
      <c r="T101" s="140"/>
      <c r="U101" s="187" t="s">
        <v>649</v>
      </c>
      <c r="V101" s="187" t="s">
        <v>571</v>
      </c>
      <c r="W101" s="187" t="s">
        <v>847</v>
      </c>
      <c r="X101" s="140"/>
      <c r="Y101" s="140"/>
    </row>
    <row r="102" spans="1:25" s="141" customFormat="1" ht="19.5" customHeight="1" x14ac:dyDescent="0.35">
      <c r="A102" s="182" t="s">
        <v>298</v>
      </c>
      <c r="B102" s="182" t="s">
        <v>496</v>
      </c>
      <c r="C102" s="139" t="s">
        <v>168</v>
      </c>
      <c r="D102" s="200" t="s">
        <v>517</v>
      </c>
      <c r="E102" s="183">
        <v>1500</v>
      </c>
      <c r="F102" s="184">
        <v>42075448</v>
      </c>
      <c r="G102" s="185" t="s">
        <v>848</v>
      </c>
      <c r="H102" s="191" t="s">
        <v>533</v>
      </c>
      <c r="I102" s="182" t="s">
        <v>512</v>
      </c>
      <c r="J102" s="191" t="s">
        <v>533</v>
      </c>
      <c r="K102" s="182">
        <v>1</v>
      </c>
      <c r="L102" s="182">
        <v>3</v>
      </c>
      <c r="M102" s="186">
        <f t="shared" ref="M102:M115" si="6">E102*L102</f>
        <v>4500</v>
      </c>
      <c r="N102" s="182">
        <v>0</v>
      </c>
      <c r="O102" s="182">
        <v>9</v>
      </c>
      <c r="P102" s="186">
        <f t="shared" si="4"/>
        <v>13500</v>
      </c>
      <c r="Q102" s="182">
        <v>0</v>
      </c>
      <c r="R102" s="182">
        <v>12</v>
      </c>
      <c r="T102" s="140"/>
      <c r="U102" s="187" t="s">
        <v>849</v>
      </c>
      <c r="V102" s="187" t="s">
        <v>850</v>
      </c>
      <c r="W102" s="187" t="s">
        <v>851</v>
      </c>
      <c r="X102" s="140"/>
      <c r="Y102" s="140"/>
    </row>
    <row r="103" spans="1:25" s="141" customFormat="1" ht="19.5" customHeight="1" x14ac:dyDescent="0.35">
      <c r="A103" s="182" t="s">
        <v>298</v>
      </c>
      <c r="B103" s="182" t="s">
        <v>496</v>
      </c>
      <c r="C103" s="139" t="s">
        <v>168</v>
      </c>
      <c r="D103" s="200" t="s">
        <v>523</v>
      </c>
      <c r="E103" s="183">
        <v>1250</v>
      </c>
      <c r="F103" s="184">
        <v>41361466</v>
      </c>
      <c r="G103" s="185" t="s">
        <v>852</v>
      </c>
      <c r="H103" s="191" t="s">
        <v>533</v>
      </c>
      <c r="I103" s="182" t="s">
        <v>512</v>
      </c>
      <c r="J103" s="191" t="s">
        <v>533</v>
      </c>
      <c r="K103" s="182">
        <v>4</v>
      </c>
      <c r="L103" s="182">
        <v>12</v>
      </c>
      <c r="M103" s="186">
        <f t="shared" si="6"/>
        <v>15000</v>
      </c>
      <c r="N103" s="182">
        <v>0</v>
      </c>
      <c r="O103" s="182">
        <v>9</v>
      </c>
      <c r="P103" s="186">
        <f t="shared" si="4"/>
        <v>11250</v>
      </c>
      <c r="Q103" s="182">
        <v>0</v>
      </c>
      <c r="R103" s="182">
        <v>12</v>
      </c>
      <c r="T103" s="140"/>
      <c r="U103" s="187" t="s">
        <v>853</v>
      </c>
      <c r="V103" s="187" t="s">
        <v>526</v>
      </c>
      <c r="W103" s="187" t="s">
        <v>854</v>
      </c>
      <c r="X103" s="140"/>
      <c r="Y103" s="140"/>
    </row>
    <row r="104" spans="1:25" s="141" customFormat="1" ht="19.5" customHeight="1" x14ac:dyDescent="0.35">
      <c r="A104" s="182" t="s">
        <v>298</v>
      </c>
      <c r="B104" s="182" t="s">
        <v>496</v>
      </c>
      <c r="C104" s="139" t="s">
        <v>168</v>
      </c>
      <c r="D104" s="200" t="s">
        <v>517</v>
      </c>
      <c r="E104" s="183">
        <v>2000</v>
      </c>
      <c r="F104" s="184">
        <v>42469204</v>
      </c>
      <c r="G104" s="185" t="s">
        <v>855</v>
      </c>
      <c r="H104" s="191" t="s">
        <v>533</v>
      </c>
      <c r="I104" s="182" t="s">
        <v>512</v>
      </c>
      <c r="J104" s="191" t="s">
        <v>533</v>
      </c>
      <c r="K104" s="182">
        <v>4</v>
      </c>
      <c r="L104" s="182">
        <v>12</v>
      </c>
      <c r="M104" s="186">
        <f t="shared" si="6"/>
        <v>24000</v>
      </c>
      <c r="N104" s="182">
        <v>0</v>
      </c>
      <c r="O104" s="182">
        <v>9</v>
      </c>
      <c r="P104" s="186">
        <f t="shared" si="4"/>
        <v>18000</v>
      </c>
      <c r="Q104" s="182">
        <v>0</v>
      </c>
      <c r="R104" s="182">
        <v>12</v>
      </c>
      <c r="T104" s="140"/>
      <c r="U104" s="187" t="s">
        <v>853</v>
      </c>
      <c r="V104" s="187" t="s">
        <v>856</v>
      </c>
      <c r="W104" s="187" t="s">
        <v>857</v>
      </c>
      <c r="X104" s="140"/>
      <c r="Y104" s="140"/>
    </row>
    <row r="105" spans="1:25" s="141" customFormat="1" ht="19.5" customHeight="1" x14ac:dyDescent="0.35">
      <c r="A105" s="182" t="s">
        <v>298</v>
      </c>
      <c r="B105" s="182" t="s">
        <v>496</v>
      </c>
      <c r="C105" s="139" t="s">
        <v>168</v>
      </c>
      <c r="D105" s="200" t="s">
        <v>858</v>
      </c>
      <c r="E105" s="183">
        <v>2000</v>
      </c>
      <c r="F105" s="190">
        <v>7685775</v>
      </c>
      <c r="G105" s="185" t="s">
        <v>859</v>
      </c>
      <c r="H105" s="191" t="s">
        <v>533</v>
      </c>
      <c r="I105" s="182" t="s">
        <v>512</v>
      </c>
      <c r="J105" s="191" t="s">
        <v>533</v>
      </c>
      <c r="K105" s="182">
        <v>4</v>
      </c>
      <c r="L105" s="182">
        <v>12</v>
      </c>
      <c r="M105" s="186">
        <f t="shared" si="6"/>
        <v>24000</v>
      </c>
      <c r="N105" s="182">
        <v>0</v>
      </c>
      <c r="O105" s="182">
        <v>9</v>
      </c>
      <c r="P105" s="186">
        <f t="shared" si="4"/>
        <v>18000</v>
      </c>
      <c r="Q105" s="182">
        <v>0</v>
      </c>
      <c r="R105" s="182">
        <v>12</v>
      </c>
      <c r="T105" s="140"/>
      <c r="U105" s="187" t="s">
        <v>860</v>
      </c>
      <c r="V105" s="187" t="s">
        <v>648</v>
      </c>
      <c r="W105" s="187" t="s">
        <v>861</v>
      </c>
      <c r="X105" s="140"/>
      <c r="Y105" s="140"/>
    </row>
    <row r="106" spans="1:25" s="141" customFormat="1" ht="19.5" customHeight="1" x14ac:dyDescent="0.35">
      <c r="A106" s="182" t="s">
        <v>298</v>
      </c>
      <c r="B106" s="182" t="s">
        <v>496</v>
      </c>
      <c r="C106" s="139" t="s">
        <v>168</v>
      </c>
      <c r="D106" s="200" t="s">
        <v>505</v>
      </c>
      <c r="E106" s="183">
        <v>2000</v>
      </c>
      <c r="F106" s="202" t="s">
        <v>862</v>
      </c>
      <c r="G106" s="200" t="s">
        <v>863</v>
      </c>
      <c r="H106" s="182" t="s">
        <v>507</v>
      </c>
      <c r="I106" s="182" t="s">
        <v>500</v>
      </c>
      <c r="J106" s="182" t="s">
        <v>501</v>
      </c>
      <c r="K106" s="182">
        <v>1</v>
      </c>
      <c r="L106" s="182">
        <v>1</v>
      </c>
      <c r="M106" s="186">
        <f t="shared" si="6"/>
        <v>2000</v>
      </c>
      <c r="N106" s="182">
        <v>0</v>
      </c>
      <c r="O106" s="182">
        <v>9</v>
      </c>
      <c r="P106" s="186">
        <f t="shared" si="4"/>
        <v>18000</v>
      </c>
      <c r="Q106" s="182">
        <v>0</v>
      </c>
      <c r="R106" s="182">
        <v>12</v>
      </c>
      <c r="T106" s="140"/>
      <c r="U106" s="187"/>
      <c r="V106" s="187"/>
      <c r="W106" s="187"/>
      <c r="X106" s="140"/>
      <c r="Y106" s="140"/>
    </row>
    <row r="107" spans="1:25" s="141" customFormat="1" ht="19.5" customHeight="1" x14ac:dyDescent="0.35">
      <c r="A107" s="182" t="s">
        <v>298</v>
      </c>
      <c r="B107" s="182" t="s">
        <v>496</v>
      </c>
      <c r="C107" s="139" t="s">
        <v>168</v>
      </c>
      <c r="D107" s="200" t="s">
        <v>790</v>
      </c>
      <c r="E107" s="183">
        <v>2500</v>
      </c>
      <c r="F107" s="184">
        <v>45206657</v>
      </c>
      <c r="G107" s="185" t="s">
        <v>864</v>
      </c>
      <c r="H107" s="191" t="s">
        <v>533</v>
      </c>
      <c r="I107" s="182" t="s">
        <v>512</v>
      </c>
      <c r="J107" s="191" t="s">
        <v>533</v>
      </c>
      <c r="K107" s="182">
        <v>4</v>
      </c>
      <c r="L107" s="182">
        <v>12</v>
      </c>
      <c r="M107" s="186">
        <f t="shared" si="6"/>
        <v>30000</v>
      </c>
      <c r="N107" s="182">
        <v>0</v>
      </c>
      <c r="O107" s="182">
        <v>9</v>
      </c>
      <c r="P107" s="186">
        <f t="shared" si="4"/>
        <v>22500</v>
      </c>
      <c r="Q107" s="182">
        <v>0</v>
      </c>
      <c r="R107" s="182">
        <v>12</v>
      </c>
      <c r="T107" s="140"/>
      <c r="U107" s="187" t="s">
        <v>865</v>
      </c>
      <c r="V107" s="187" t="s">
        <v>866</v>
      </c>
      <c r="W107" s="187" t="s">
        <v>867</v>
      </c>
      <c r="X107" s="140"/>
      <c r="Y107" s="140"/>
    </row>
    <row r="108" spans="1:25" s="141" customFormat="1" ht="19.5" customHeight="1" x14ac:dyDescent="0.35">
      <c r="A108" s="182" t="s">
        <v>298</v>
      </c>
      <c r="B108" s="182" t="s">
        <v>496</v>
      </c>
      <c r="C108" s="139" t="s">
        <v>168</v>
      </c>
      <c r="D108" s="200" t="s">
        <v>606</v>
      </c>
      <c r="E108" s="183">
        <v>2000</v>
      </c>
      <c r="F108" s="184">
        <v>40699605</v>
      </c>
      <c r="G108" s="185" t="s">
        <v>868</v>
      </c>
      <c r="H108" s="191" t="s">
        <v>533</v>
      </c>
      <c r="I108" s="182" t="s">
        <v>512</v>
      </c>
      <c r="J108" s="191" t="s">
        <v>533</v>
      </c>
      <c r="K108" s="182">
        <v>4</v>
      </c>
      <c r="L108" s="182">
        <v>12</v>
      </c>
      <c r="M108" s="186">
        <f t="shared" si="6"/>
        <v>24000</v>
      </c>
      <c r="N108" s="182">
        <v>0</v>
      </c>
      <c r="O108" s="182">
        <v>9</v>
      </c>
      <c r="P108" s="186">
        <f t="shared" si="4"/>
        <v>18000</v>
      </c>
      <c r="Q108" s="182">
        <v>0</v>
      </c>
      <c r="R108" s="182">
        <v>12</v>
      </c>
      <c r="T108" s="140"/>
      <c r="U108" s="187" t="s">
        <v>869</v>
      </c>
      <c r="V108" s="187" t="s">
        <v>870</v>
      </c>
      <c r="W108" s="187" t="s">
        <v>871</v>
      </c>
      <c r="X108" s="140"/>
      <c r="Y108" s="140"/>
    </row>
    <row r="109" spans="1:25" s="141" customFormat="1" ht="19.5" customHeight="1" x14ac:dyDescent="0.35">
      <c r="A109" s="182" t="s">
        <v>298</v>
      </c>
      <c r="B109" s="182" t="s">
        <v>496</v>
      </c>
      <c r="C109" s="139" t="s">
        <v>168</v>
      </c>
      <c r="D109" s="200" t="s">
        <v>517</v>
      </c>
      <c r="E109" s="183">
        <v>1500</v>
      </c>
      <c r="F109" s="188">
        <v>72227252</v>
      </c>
      <c r="G109" s="189" t="s">
        <v>872</v>
      </c>
      <c r="H109" s="182"/>
      <c r="I109" s="182" t="s">
        <v>512</v>
      </c>
      <c r="J109" s="182"/>
      <c r="K109" s="182">
        <v>1</v>
      </c>
      <c r="L109" s="182">
        <v>13</v>
      </c>
      <c r="M109" s="186">
        <f t="shared" si="6"/>
        <v>19500</v>
      </c>
      <c r="N109" s="182">
        <v>0</v>
      </c>
      <c r="O109" s="182">
        <v>9</v>
      </c>
      <c r="P109" s="186">
        <f t="shared" si="4"/>
        <v>13500</v>
      </c>
      <c r="Q109" s="182">
        <v>0</v>
      </c>
      <c r="R109" s="182">
        <v>12</v>
      </c>
      <c r="T109" s="140"/>
      <c r="U109" s="187"/>
      <c r="V109" s="187"/>
      <c r="W109" s="187"/>
      <c r="X109" s="140"/>
      <c r="Y109" s="140"/>
    </row>
    <row r="110" spans="1:25" s="141" customFormat="1" ht="19.5" customHeight="1" x14ac:dyDescent="0.35">
      <c r="A110" s="182" t="s">
        <v>298</v>
      </c>
      <c r="B110" s="182" t="s">
        <v>496</v>
      </c>
      <c r="C110" s="139" t="s">
        <v>168</v>
      </c>
      <c r="D110" s="200" t="s">
        <v>828</v>
      </c>
      <c r="E110" s="183">
        <v>2500</v>
      </c>
      <c r="F110" s="184">
        <v>74664444</v>
      </c>
      <c r="G110" s="185" t="s">
        <v>873</v>
      </c>
      <c r="H110" s="182" t="s">
        <v>507</v>
      </c>
      <c r="I110" s="182" t="s">
        <v>500</v>
      </c>
      <c r="J110" s="182" t="s">
        <v>501</v>
      </c>
      <c r="K110" s="182">
        <v>1</v>
      </c>
      <c r="L110" s="182">
        <v>3</v>
      </c>
      <c r="M110" s="186">
        <f t="shared" si="6"/>
        <v>7500</v>
      </c>
      <c r="N110" s="182">
        <v>0</v>
      </c>
      <c r="O110" s="182">
        <v>9</v>
      </c>
      <c r="P110" s="186">
        <f t="shared" si="4"/>
        <v>22500</v>
      </c>
      <c r="Q110" s="182">
        <v>0</v>
      </c>
      <c r="R110" s="182">
        <v>12</v>
      </c>
      <c r="T110" s="140"/>
      <c r="U110" s="187" t="s">
        <v>874</v>
      </c>
      <c r="V110" s="187" t="s">
        <v>875</v>
      </c>
      <c r="W110" s="187" t="s">
        <v>876</v>
      </c>
      <c r="X110" s="140"/>
      <c r="Y110" s="140"/>
    </row>
    <row r="111" spans="1:25" s="141" customFormat="1" ht="19.5" customHeight="1" x14ac:dyDescent="0.35">
      <c r="A111" s="182" t="s">
        <v>298</v>
      </c>
      <c r="B111" s="182" t="s">
        <v>496</v>
      </c>
      <c r="C111" s="139" t="s">
        <v>168</v>
      </c>
      <c r="D111" s="200" t="s">
        <v>692</v>
      </c>
      <c r="E111" s="183">
        <v>1800</v>
      </c>
      <c r="F111" s="184">
        <v>48599728</v>
      </c>
      <c r="G111" s="185" t="s">
        <v>877</v>
      </c>
      <c r="H111" s="191" t="s">
        <v>533</v>
      </c>
      <c r="I111" s="182" t="s">
        <v>512</v>
      </c>
      <c r="J111" s="191" t="s">
        <v>533</v>
      </c>
      <c r="K111" s="182">
        <v>4</v>
      </c>
      <c r="L111" s="182">
        <v>12</v>
      </c>
      <c r="M111" s="186">
        <f t="shared" si="6"/>
        <v>21600</v>
      </c>
      <c r="N111" s="182">
        <v>0</v>
      </c>
      <c r="O111" s="182">
        <v>9</v>
      </c>
      <c r="P111" s="186">
        <f t="shared" si="4"/>
        <v>16200</v>
      </c>
      <c r="Q111" s="182">
        <v>0</v>
      </c>
      <c r="R111" s="182">
        <v>12</v>
      </c>
      <c r="T111" s="140"/>
      <c r="U111" s="187" t="s">
        <v>878</v>
      </c>
      <c r="V111" s="187" t="s">
        <v>879</v>
      </c>
      <c r="W111" s="187" t="s">
        <v>880</v>
      </c>
      <c r="X111" s="140"/>
      <c r="Y111" s="140"/>
    </row>
    <row r="112" spans="1:25" s="141" customFormat="1" ht="19.5" customHeight="1" x14ac:dyDescent="0.35">
      <c r="A112" s="182" t="s">
        <v>298</v>
      </c>
      <c r="B112" s="182" t="s">
        <v>496</v>
      </c>
      <c r="C112" s="139" t="s">
        <v>168</v>
      </c>
      <c r="D112" s="200" t="s">
        <v>881</v>
      </c>
      <c r="E112" s="183">
        <v>1300</v>
      </c>
      <c r="F112" s="184">
        <v>71333634</v>
      </c>
      <c r="G112" s="185" t="s">
        <v>882</v>
      </c>
      <c r="H112" s="191" t="s">
        <v>533</v>
      </c>
      <c r="I112" s="182" t="s">
        <v>512</v>
      </c>
      <c r="J112" s="191" t="s">
        <v>533</v>
      </c>
      <c r="K112" s="182">
        <v>4</v>
      </c>
      <c r="L112" s="182">
        <v>12</v>
      </c>
      <c r="M112" s="186">
        <f t="shared" si="6"/>
        <v>15600</v>
      </c>
      <c r="N112" s="182">
        <v>0</v>
      </c>
      <c r="O112" s="182">
        <v>9</v>
      </c>
      <c r="P112" s="186">
        <f t="shared" si="4"/>
        <v>11700</v>
      </c>
      <c r="Q112" s="182">
        <v>0</v>
      </c>
      <c r="R112" s="182">
        <v>12</v>
      </c>
      <c r="T112" s="140"/>
      <c r="U112" s="187" t="s">
        <v>878</v>
      </c>
      <c r="V112" s="187" t="s">
        <v>879</v>
      </c>
      <c r="W112" s="187" t="s">
        <v>883</v>
      </c>
      <c r="X112" s="140"/>
      <c r="Y112" s="140"/>
    </row>
    <row r="113" spans="1:25" s="141" customFormat="1" ht="19.5" customHeight="1" x14ac:dyDescent="0.35">
      <c r="A113" s="182" t="s">
        <v>298</v>
      </c>
      <c r="B113" s="182" t="s">
        <v>496</v>
      </c>
      <c r="C113" s="139" t="s">
        <v>168</v>
      </c>
      <c r="D113" s="200" t="s">
        <v>558</v>
      </c>
      <c r="E113" s="183">
        <v>2500</v>
      </c>
      <c r="F113" s="184">
        <v>41125591</v>
      </c>
      <c r="G113" s="185" t="s">
        <v>884</v>
      </c>
      <c r="H113" s="191" t="s">
        <v>533</v>
      </c>
      <c r="I113" s="182" t="s">
        <v>512</v>
      </c>
      <c r="J113" s="191" t="s">
        <v>533</v>
      </c>
      <c r="K113" s="182">
        <v>4</v>
      </c>
      <c r="L113" s="182">
        <v>12</v>
      </c>
      <c r="M113" s="186">
        <f t="shared" si="6"/>
        <v>30000</v>
      </c>
      <c r="N113" s="182">
        <v>0</v>
      </c>
      <c r="O113" s="182">
        <v>9</v>
      </c>
      <c r="P113" s="186">
        <f t="shared" si="4"/>
        <v>22500</v>
      </c>
      <c r="Q113" s="182">
        <v>0</v>
      </c>
      <c r="R113" s="182">
        <v>12</v>
      </c>
      <c r="T113" s="140"/>
      <c r="U113" s="187" t="s">
        <v>885</v>
      </c>
      <c r="V113" s="187" t="s">
        <v>715</v>
      </c>
      <c r="W113" s="187" t="s">
        <v>886</v>
      </c>
      <c r="X113" s="140"/>
      <c r="Y113" s="140"/>
    </row>
    <row r="114" spans="1:25" s="141" customFormat="1" ht="19.5" customHeight="1" x14ac:dyDescent="0.35">
      <c r="A114" s="182" t="s">
        <v>298</v>
      </c>
      <c r="B114" s="182" t="s">
        <v>496</v>
      </c>
      <c r="C114" s="139" t="s">
        <v>168</v>
      </c>
      <c r="D114" s="200" t="s">
        <v>887</v>
      </c>
      <c r="E114" s="183">
        <v>3300</v>
      </c>
      <c r="F114" s="184">
        <v>46166249</v>
      </c>
      <c r="G114" s="195" t="s">
        <v>888</v>
      </c>
      <c r="H114" s="182" t="s">
        <v>579</v>
      </c>
      <c r="I114" s="182" t="s">
        <v>500</v>
      </c>
      <c r="J114" s="182" t="s">
        <v>501</v>
      </c>
      <c r="K114" s="182">
        <v>4</v>
      </c>
      <c r="L114" s="182">
        <v>12</v>
      </c>
      <c r="M114" s="186">
        <f t="shared" si="6"/>
        <v>39600</v>
      </c>
      <c r="N114" s="182">
        <v>0</v>
      </c>
      <c r="O114" s="182">
        <v>9</v>
      </c>
      <c r="P114" s="186">
        <f t="shared" si="4"/>
        <v>29700</v>
      </c>
      <c r="Q114" s="182">
        <v>0</v>
      </c>
      <c r="R114" s="182">
        <v>12</v>
      </c>
      <c r="T114" s="140"/>
      <c r="U114" s="187" t="s">
        <v>889</v>
      </c>
      <c r="V114" s="187" t="s">
        <v>890</v>
      </c>
      <c r="W114" s="187" t="s">
        <v>891</v>
      </c>
      <c r="X114" s="140"/>
      <c r="Y114" s="140"/>
    </row>
    <row r="115" spans="1:25" s="141" customFormat="1" ht="19.5" customHeight="1" x14ac:dyDescent="0.35">
      <c r="A115" s="182" t="s">
        <v>298</v>
      </c>
      <c r="B115" s="182" t="s">
        <v>496</v>
      </c>
      <c r="C115" s="139" t="s">
        <v>168</v>
      </c>
      <c r="D115" s="200" t="s">
        <v>497</v>
      </c>
      <c r="E115" s="183">
        <v>6050</v>
      </c>
      <c r="F115" s="184">
        <v>40150897</v>
      </c>
      <c r="G115" s="185" t="s">
        <v>892</v>
      </c>
      <c r="H115" s="182" t="s">
        <v>681</v>
      </c>
      <c r="I115" s="182" t="s">
        <v>500</v>
      </c>
      <c r="J115" s="182" t="s">
        <v>501</v>
      </c>
      <c r="K115" s="182">
        <v>4</v>
      </c>
      <c r="L115" s="182">
        <v>12</v>
      </c>
      <c r="M115" s="186">
        <f t="shared" si="6"/>
        <v>72600</v>
      </c>
      <c r="N115" s="182">
        <v>1</v>
      </c>
      <c r="O115" s="182">
        <v>9</v>
      </c>
      <c r="P115" s="186">
        <f t="shared" si="4"/>
        <v>54450</v>
      </c>
      <c r="Q115" s="182">
        <v>1</v>
      </c>
      <c r="R115" s="182">
        <v>12</v>
      </c>
      <c r="T115" s="140"/>
      <c r="U115" s="187" t="s">
        <v>889</v>
      </c>
      <c r="V115" s="187" t="s">
        <v>893</v>
      </c>
      <c r="W115" s="187" t="s">
        <v>894</v>
      </c>
      <c r="X115" s="140"/>
      <c r="Y115" s="140"/>
    </row>
    <row r="116" spans="1:25" s="141" customFormat="1" ht="19.5" customHeight="1" x14ac:dyDescent="0.35">
      <c r="A116" s="182" t="s">
        <v>298</v>
      </c>
      <c r="B116" s="182" t="s">
        <v>496</v>
      </c>
      <c r="C116" s="139" t="s">
        <v>168</v>
      </c>
      <c r="D116" s="200" t="s">
        <v>828</v>
      </c>
      <c r="E116" s="183">
        <v>2000</v>
      </c>
      <c r="F116" s="184">
        <v>75443099</v>
      </c>
      <c r="G116" s="185" t="s">
        <v>895</v>
      </c>
      <c r="H116" s="182" t="s">
        <v>507</v>
      </c>
      <c r="I116" s="182" t="s">
        <v>500</v>
      </c>
      <c r="J116" s="182" t="s">
        <v>501</v>
      </c>
      <c r="K116" s="182"/>
      <c r="L116" s="182">
        <v>1</v>
      </c>
      <c r="M116" s="186">
        <f>E116*L116</f>
        <v>2000</v>
      </c>
      <c r="N116" s="182">
        <v>0</v>
      </c>
      <c r="O116" s="182">
        <v>9</v>
      </c>
      <c r="P116" s="186">
        <f>E116*O116</f>
        <v>18000</v>
      </c>
      <c r="Q116" s="182">
        <v>0</v>
      </c>
      <c r="R116" s="182">
        <v>12</v>
      </c>
      <c r="S116" s="203"/>
      <c r="T116" s="140"/>
      <c r="U116" s="187" t="s">
        <v>896</v>
      </c>
      <c r="V116" s="187" t="s">
        <v>897</v>
      </c>
      <c r="W116" s="187" t="s">
        <v>898</v>
      </c>
      <c r="X116" s="140"/>
      <c r="Y116" s="140"/>
    </row>
    <row r="117" spans="1:25" s="141" customFormat="1" ht="19.5" customHeight="1" x14ac:dyDescent="0.35">
      <c r="A117" s="182" t="s">
        <v>298</v>
      </c>
      <c r="B117" s="182" t="s">
        <v>496</v>
      </c>
      <c r="C117" s="139" t="s">
        <v>168</v>
      </c>
      <c r="D117" s="200" t="s">
        <v>634</v>
      </c>
      <c r="E117" s="183">
        <v>3500</v>
      </c>
      <c r="F117" s="184">
        <v>42229769</v>
      </c>
      <c r="G117" s="185" t="s">
        <v>899</v>
      </c>
      <c r="H117" s="182" t="s">
        <v>507</v>
      </c>
      <c r="I117" s="182" t="s">
        <v>500</v>
      </c>
      <c r="J117" s="182" t="s">
        <v>501</v>
      </c>
      <c r="K117" s="182">
        <v>4</v>
      </c>
      <c r="L117" s="182">
        <v>12</v>
      </c>
      <c r="M117" s="186">
        <f t="shared" ref="M117:M176" si="7">E117*L117</f>
        <v>42000</v>
      </c>
      <c r="N117" s="182">
        <v>0</v>
      </c>
      <c r="O117" s="182">
        <v>9</v>
      </c>
      <c r="P117" s="186">
        <f t="shared" si="4"/>
        <v>31500</v>
      </c>
      <c r="Q117" s="182">
        <v>0</v>
      </c>
      <c r="R117" s="182">
        <v>12</v>
      </c>
      <c r="T117" s="140"/>
      <c r="U117" s="187" t="s">
        <v>900</v>
      </c>
      <c r="V117" s="187" t="s">
        <v>901</v>
      </c>
      <c r="W117" s="187" t="s">
        <v>902</v>
      </c>
      <c r="X117" s="140"/>
      <c r="Y117" s="140"/>
    </row>
    <row r="118" spans="1:25" s="141" customFormat="1" ht="19.5" customHeight="1" x14ac:dyDescent="0.35">
      <c r="A118" s="182" t="s">
        <v>298</v>
      </c>
      <c r="B118" s="182" t="s">
        <v>496</v>
      </c>
      <c r="C118" s="139" t="s">
        <v>168</v>
      </c>
      <c r="D118" s="200" t="s">
        <v>651</v>
      </c>
      <c r="E118" s="183">
        <v>3000</v>
      </c>
      <c r="F118" s="184">
        <v>48128154</v>
      </c>
      <c r="G118" s="185" t="s">
        <v>903</v>
      </c>
      <c r="H118" s="182" t="s">
        <v>681</v>
      </c>
      <c r="I118" s="182" t="s">
        <v>500</v>
      </c>
      <c r="J118" s="182" t="s">
        <v>501</v>
      </c>
      <c r="K118" s="182">
        <v>1</v>
      </c>
      <c r="L118" s="182">
        <v>3</v>
      </c>
      <c r="M118" s="186">
        <f t="shared" si="7"/>
        <v>9000</v>
      </c>
      <c r="N118" s="182">
        <v>0</v>
      </c>
      <c r="O118" s="182">
        <v>9</v>
      </c>
      <c r="P118" s="186">
        <f>E118*O118</f>
        <v>27000</v>
      </c>
      <c r="Q118" s="182">
        <v>0</v>
      </c>
      <c r="R118" s="182">
        <v>12</v>
      </c>
      <c r="T118" s="140"/>
      <c r="U118" s="187" t="s">
        <v>900</v>
      </c>
      <c r="V118" s="187" t="s">
        <v>904</v>
      </c>
      <c r="W118" s="187" t="s">
        <v>905</v>
      </c>
      <c r="X118" s="140"/>
      <c r="Y118" s="140"/>
    </row>
    <row r="119" spans="1:25" s="141" customFormat="1" ht="19.5" customHeight="1" x14ac:dyDescent="0.35">
      <c r="A119" s="182" t="s">
        <v>298</v>
      </c>
      <c r="B119" s="182" t="s">
        <v>496</v>
      </c>
      <c r="C119" s="139" t="s">
        <v>168</v>
      </c>
      <c r="D119" s="200" t="s">
        <v>828</v>
      </c>
      <c r="E119" s="183">
        <v>4000</v>
      </c>
      <c r="F119" s="184">
        <v>7022593</v>
      </c>
      <c r="G119" s="185" t="s">
        <v>906</v>
      </c>
      <c r="H119" s="182" t="s">
        <v>831</v>
      </c>
      <c r="I119" s="182" t="s">
        <v>500</v>
      </c>
      <c r="J119" s="182" t="s">
        <v>501</v>
      </c>
      <c r="K119" s="182">
        <v>4</v>
      </c>
      <c r="L119" s="182">
        <v>12</v>
      </c>
      <c r="M119" s="186">
        <f t="shared" si="7"/>
        <v>48000</v>
      </c>
      <c r="N119" s="182">
        <v>0</v>
      </c>
      <c r="O119" s="182">
        <v>9</v>
      </c>
      <c r="P119" s="186">
        <f>E119*O119</f>
        <v>36000</v>
      </c>
      <c r="Q119" s="182">
        <v>0</v>
      </c>
      <c r="R119" s="182">
        <v>12</v>
      </c>
      <c r="T119" s="140"/>
      <c r="U119" s="187" t="s">
        <v>907</v>
      </c>
      <c r="V119" s="187" t="s">
        <v>908</v>
      </c>
      <c r="W119" s="187" t="s">
        <v>909</v>
      </c>
      <c r="X119" s="140"/>
      <c r="Y119" s="140"/>
    </row>
    <row r="120" spans="1:25" s="141" customFormat="1" ht="19.5" customHeight="1" x14ac:dyDescent="0.35">
      <c r="A120" s="182" t="s">
        <v>298</v>
      </c>
      <c r="B120" s="182" t="s">
        <v>496</v>
      </c>
      <c r="C120" s="139" t="s">
        <v>168</v>
      </c>
      <c r="D120" s="200" t="s">
        <v>910</v>
      </c>
      <c r="E120" s="183">
        <v>2000</v>
      </c>
      <c r="F120" s="190">
        <v>6207135</v>
      </c>
      <c r="G120" s="185" t="s">
        <v>911</v>
      </c>
      <c r="H120" s="191" t="s">
        <v>533</v>
      </c>
      <c r="I120" s="182" t="s">
        <v>512</v>
      </c>
      <c r="J120" s="191" t="s">
        <v>533</v>
      </c>
      <c r="K120" s="182">
        <v>4</v>
      </c>
      <c r="L120" s="182">
        <v>12</v>
      </c>
      <c r="M120" s="186">
        <f t="shared" si="7"/>
        <v>24000</v>
      </c>
      <c r="N120" s="182">
        <v>0</v>
      </c>
      <c r="O120" s="182">
        <v>9</v>
      </c>
      <c r="P120" s="186">
        <f t="shared" si="4"/>
        <v>18000</v>
      </c>
      <c r="Q120" s="182">
        <v>0</v>
      </c>
      <c r="R120" s="182">
        <v>12</v>
      </c>
      <c r="T120" s="140"/>
      <c r="U120" s="187" t="s">
        <v>912</v>
      </c>
      <c r="V120" s="187" t="s">
        <v>913</v>
      </c>
      <c r="W120" s="187" t="s">
        <v>914</v>
      </c>
      <c r="X120" s="140"/>
      <c r="Y120" s="140"/>
    </row>
    <row r="121" spans="1:25" s="141" customFormat="1" ht="19.5" customHeight="1" x14ac:dyDescent="0.35">
      <c r="A121" s="182" t="s">
        <v>298</v>
      </c>
      <c r="B121" s="182" t="s">
        <v>496</v>
      </c>
      <c r="C121" s="139" t="s">
        <v>168</v>
      </c>
      <c r="D121" s="200" t="s">
        <v>558</v>
      </c>
      <c r="E121" s="183">
        <v>3000</v>
      </c>
      <c r="F121" s="184">
        <v>44042728</v>
      </c>
      <c r="G121" s="185" t="s">
        <v>915</v>
      </c>
      <c r="H121" s="182" t="s">
        <v>768</v>
      </c>
      <c r="I121" s="182" t="s">
        <v>500</v>
      </c>
      <c r="J121" s="182" t="s">
        <v>501</v>
      </c>
      <c r="K121" s="182">
        <v>4</v>
      </c>
      <c r="L121" s="182">
        <v>12</v>
      </c>
      <c r="M121" s="186">
        <f t="shared" si="7"/>
        <v>36000</v>
      </c>
      <c r="N121" s="182">
        <v>0</v>
      </c>
      <c r="O121" s="182">
        <v>9</v>
      </c>
      <c r="P121" s="186">
        <f>E121*O121</f>
        <v>27000</v>
      </c>
      <c r="Q121" s="182">
        <v>0</v>
      </c>
      <c r="R121" s="182">
        <v>12</v>
      </c>
      <c r="T121" s="140"/>
      <c r="U121" s="187" t="s">
        <v>916</v>
      </c>
      <c r="V121" s="187" t="s">
        <v>917</v>
      </c>
      <c r="W121" s="187" t="s">
        <v>918</v>
      </c>
      <c r="X121" s="140"/>
      <c r="Y121" s="140"/>
    </row>
    <row r="122" spans="1:25" s="141" customFormat="1" ht="19.5" customHeight="1" x14ac:dyDescent="0.35">
      <c r="A122" s="182" t="s">
        <v>298</v>
      </c>
      <c r="B122" s="182" t="s">
        <v>496</v>
      </c>
      <c r="C122" s="139" t="s">
        <v>168</v>
      </c>
      <c r="D122" s="200" t="s">
        <v>919</v>
      </c>
      <c r="E122" s="183">
        <v>2000</v>
      </c>
      <c r="F122" s="184">
        <v>43377259</v>
      </c>
      <c r="G122" s="185" t="s">
        <v>920</v>
      </c>
      <c r="H122" s="182" t="s">
        <v>758</v>
      </c>
      <c r="I122" s="182" t="s">
        <v>554</v>
      </c>
      <c r="J122" s="182" t="s">
        <v>554</v>
      </c>
      <c r="K122" s="182">
        <v>4</v>
      </c>
      <c r="L122" s="182">
        <v>12</v>
      </c>
      <c r="M122" s="186">
        <f t="shared" si="7"/>
        <v>24000</v>
      </c>
      <c r="N122" s="182">
        <v>0</v>
      </c>
      <c r="O122" s="182">
        <v>9</v>
      </c>
      <c r="P122" s="186">
        <f>E122*O122</f>
        <v>18000</v>
      </c>
      <c r="Q122" s="182">
        <v>0</v>
      </c>
      <c r="R122" s="182">
        <v>12</v>
      </c>
      <c r="T122" s="140"/>
      <c r="U122" s="187" t="s">
        <v>921</v>
      </c>
      <c r="V122" s="187" t="s">
        <v>796</v>
      </c>
      <c r="W122" s="187" t="s">
        <v>922</v>
      </c>
      <c r="X122" s="140"/>
      <c r="Y122" s="140"/>
    </row>
    <row r="123" spans="1:25" s="141" customFormat="1" ht="19.5" customHeight="1" x14ac:dyDescent="0.35">
      <c r="A123" s="182" t="s">
        <v>298</v>
      </c>
      <c r="B123" s="182" t="s">
        <v>496</v>
      </c>
      <c r="C123" s="139" t="s">
        <v>168</v>
      </c>
      <c r="D123" s="200" t="s">
        <v>923</v>
      </c>
      <c r="E123" s="183">
        <v>7260</v>
      </c>
      <c r="F123" s="188">
        <v>43332237</v>
      </c>
      <c r="G123" s="189" t="s">
        <v>924</v>
      </c>
      <c r="H123" s="182" t="s">
        <v>507</v>
      </c>
      <c r="I123" s="182" t="s">
        <v>500</v>
      </c>
      <c r="J123" s="182" t="s">
        <v>501</v>
      </c>
      <c r="K123" s="182"/>
      <c r="L123" s="182"/>
      <c r="M123" s="186"/>
      <c r="N123" s="182">
        <v>1</v>
      </c>
      <c r="O123" s="182">
        <v>3</v>
      </c>
      <c r="P123" s="186">
        <f>E123*O123</f>
        <v>21780</v>
      </c>
      <c r="Q123" s="182">
        <v>1</v>
      </c>
      <c r="R123" s="182">
        <v>12</v>
      </c>
      <c r="T123" s="140"/>
      <c r="U123" s="187"/>
      <c r="V123" s="187"/>
      <c r="W123" s="187"/>
      <c r="X123" s="140"/>
      <c r="Y123" s="140"/>
    </row>
    <row r="124" spans="1:25" s="141" customFormat="1" ht="19.5" customHeight="1" x14ac:dyDescent="0.35">
      <c r="A124" s="182" t="s">
        <v>298</v>
      </c>
      <c r="B124" s="182" t="s">
        <v>496</v>
      </c>
      <c r="C124" s="139" t="s">
        <v>168</v>
      </c>
      <c r="D124" s="200" t="s">
        <v>606</v>
      </c>
      <c r="E124" s="183">
        <v>1300</v>
      </c>
      <c r="F124" s="188">
        <v>20072540</v>
      </c>
      <c r="G124" s="189" t="s">
        <v>925</v>
      </c>
      <c r="H124" s="198" t="s">
        <v>533</v>
      </c>
      <c r="I124" s="182" t="s">
        <v>512</v>
      </c>
      <c r="J124" s="199" t="s">
        <v>533</v>
      </c>
      <c r="K124" s="182">
        <v>4</v>
      </c>
      <c r="L124" s="182">
        <v>12</v>
      </c>
      <c r="M124" s="186">
        <f t="shared" ref="M124" si="8">E124*L124</f>
        <v>15600</v>
      </c>
      <c r="N124" s="182">
        <v>0</v>
      </c>
      <c r="O124" s="182">
        <v>9</v>
      </c>
      <c r="P124" s="186">
        <f t="shared" si="4"/>
        <v>11700</v>
      </c>
      <c r="Q124" s="182">
        <v>0</v>
      </c>
      <c r="R124" s="182">
        <v>12</v>
      </c>
      <c r="T124" s="140"/>
      <c r="U124" s="187"/>
      <c r="V124" s="187"/>
      <c r="W124" s="187"/>
      <c r="X124" s="140"/>
      <c r="Y124" s="140"/>
    </row>
    <row r="125" spans="1:25" s="141" customFormat="1" ht="19.5" customHeight="1" x14ac:dyDescent="0.35">
      <c r="A125" s="182" t="s">
        <v>298</v>
      </c>
      <c r="B125" s="182" t="s">
        <v>496</v>
      </c>
      <c r="C125" s="139" t="s">
        <v>168</v>
      </c>
      <c r="D125" s="200" t="s">
        <v>692</v>
      </c>
      <c r="E125" s="183">
        <v>1300</v>
      </c>
      <c r="F125" s="184">
        <v>75888842</v>
      </c>
      <c r="G125" s="185" t="s">
        <v>926</v>
      </c>
      <c r="H125" s="191" t="s">
        <v>533</v>
      </c>
      <c r="I125" s="182" t="s">
        <v>512</v>
      </c>
      <c r="J125" s="191" t="s">
        <v>533</v>
      </c>
      <c r="K125" s="182">
        <v>4</v>
      </c>
      <c r="L125" s="182">
        <v>12</v>
      </c>
      <c r="M125" s="186">
        <f t="shared" si="7"/>
        <v>15600</v>
      </c>
      <c r="N125" s="182">
        <v>0</v>
      </c>
      <c r="O125" s="182">
        <v>9</v>
      </c>
      <c r="P125" s="186">
        <f t="shared" si="4"/>
        <v>11700</v>
      </c>
      <c r="Q125" s="182">
        <v>0</v>
      </c>
      <c r="R125" s="182">
        <v>12</v>
      </c>
      <c r="T125" s="140"/>
      <c r="U125" s="187" t="s">
        <v>927</v>
      </c>
      <c r="V125" s="187" t="s">
        <v>928</v>
      </c>
      <c r="W125" s="187" t="s">
        <v>929</v>
      </c>
      <c r="X125" s="140"/>
      <c r="Y125" s="140"/>
    </row>
    <row r="126" spans="1:25" s="141" customFormat="1" ht="19.5" customHeight="1" x14ac:dyDescent="0.35">
      <c r="A126" s="182" t="s">
        <v>298</v>
      </c>
      <c r="B126" s="182" t="s">
        <v>496</v>
      </c>
      <c r="C126" s="139" t="s">
        <v>168</v>
      </c>
      <c r="D126" s="200" t="s">
        <v>612</v>
      </c>
      <c r="E126" s="183">
        <v>2000</v>
      </c>
      <c r="F126" s="184">
        <v>40386851</v>
      </c>
      <c r="G126" s="185" t="s">
        <v>930</v>
      </c>
      <c r="H126" s="191" t="s">
        <v>533</v>
      </c>
      <c r="I126" s="182" t="s">
        <v>512</v>
      </c>
      <c r="J126" s="191" t="s">
        <v>533</v>
      </c>
      <c r="K126" s="182">
        <v>4</v>
      </c>
      <c r="L126" s="182">
        <v>12</v>
      </c>
      <c r="M126" s="186">
        <f t="shared" si="7"/>
        <v>24000</v>
      </c>
      <c r="N126" s="182">
        <v>0</v>
      </c>
      <c r="O126" s="182">
        <v>9</v>
      </c>
      <c r="P126" s="186">
        <f t="shared" si="4"/>
        <v>18000</v>
      </c>
      <c r="Q126" s="182">
        <v>0</v>
      </c>
      <c r="R126" s="182">
        <v>12</v>
      </c>
      <c r="T126" s="140"/>
      <c r="U126" s="187" t="s">
        <v>526</v>
      </c>
      <c r="V126" s="187" t="s">
        <v>931</v>
      </c>
      <c r="W126" s="187" t="s">
        <v>932</v>
      </c>
      <c r="X126" s="140"/>
      <c r="Y126" s="140"/>
    </row>
    <row r="127" spans="1:25" s="141" customFormat="1" ht="19.5" customHeight="1" x14ac:dyDescent="0.35">
      <c r="A127" s="182" t="s">
        <v>298</v>
      </c>
      <c r="B127" s="182" t="s">
        <v>496</v>
      </c>
      <c r="C127" s="139" t="s">
        <v>168</v>
      </c>
      <c r="D127" s="200" t="s">
        <v>523</v>
      </c>
      <c r="E127" s="183">
        <v>1800</v>
      </c>
      <c r="F127" s="184">
        <v>43329620</v>
      </c>
      <c r="G127" s="195" t="s">
        <v>933</v>
      </c>
      <c r="H127" s="191" t="s">
        <v>533</v>
      </c>
      <c r="I127" s="182" t="s">
        <v>512</v>
      </c>
      <c r="J127" s="191" t="s">
        <v>533</v>
      </c>
      <c r="K127" s="182">
        <v>4</v>
      </c>
      <c r="L127" s="182">
        <v>12</v>
      </c>
      <c r="M127" s="186">
        <f t="shared" si="7"/>
        <v>21600</v>
      </c>
      <c r="N127" s="182">
        <v>0</v>
      </c>
      <c r="O127" s="182">
        <v>9</v>
      </c>
      <c r="P127" s="186">
        <f t="shared" si="4"/>
        <v>16200</v>
      </c>
      <c r="Q127" s="182">
        <v>0</v>
      </c>
      <c r="R127" s="182">
        <v>12</v>
      </c>
      <c r="T127" s="140"/>
      <c r="U127" s="187" t="s">
        <v>526</v>
      </c>
      <c r="V127" s="187" t="s">
        <v>934</v>
      </c>
      <c r="W127" s="187" t="s">
        <v>935</v>
      </c>
      <c r="X127" s="140"/>
      <c r="Y127" s="140"/>
    </row>
    <row r="128" spans="1:25" s="141" customFormat="1" ht="19.5" customHeight="1" x14ac:dyDescent="0.35">
      <c r="A128" s="182" t="s">
        <v>298</v>
      </c>
      <c r="B128" s="182" t="s">
        <v>496</v>
      </c>
      <c r="C128" s="139" t="s">
        <v>168</v>
      </c>
      <c r="D128" s="200" t="s">
        <v>936</v>
      </c>
      <c r="E128" s="183">
        <v>1500</v>
      </c>
      <c r="F128" s="184">
        <v>10008423</v>
      </c>
      <c r="G128" s="185" t="s">
        <v>937</v>
      </c>
      <c r="H128" s="191" t="s">
        <v>533</v>
      </c>
      <c r="I128" s="182" t="s">
        <v>512</v>
      </c>
      <c r="J128" s="191" t="s">
        <v>533</v>
      </c>
      <c r="K128" s="182">
        <v>1</v>
      </c>
      <c r="L128" s="182">
        <v>3</v>
      </c>
      <c r="M128" s="186">
        <f t="shared" si="7"/>
        <v>4500</v>
      </c>
      <c r="N128" s="182">
        <v>0</v>
      </c>
      <c r="O128" s="182">
        <v>9</v>
      </c>
      <c r="P128" s="186">
        <f t="shared" si="4"/>
        <v>13500</v>
      </c>
      <c r="Q128" s="182">
        <v>0</v>
      </c>
      <c r="R128" s="182">
        <v>12</v>
      </c>
      <c r="T128" s="140"/>
      <c r="U128" s="187" t="s">
        <v>938</v>
      </c>
      <c r="V128" s="187" t="s">
        <v>939</v>
      </c>
      <c r="W128" s="187" t="s">
        <v>940</v>
      </c>
      <c r="X128" s="140"/>
      <c r="Y128" s="140"/>
    </row>
    <row r="129" spans="1:25" s="141" customFormat="1" ht="19.5" customHeight="1" x14ac:dyDescent="0.35">
      <c r="A129" s="182" t="s">
        <v>298</v>
      </c>
      <c r="B129" s="182" t="s">
        <v>496</v>
      </c>
      <c r="C129" s="139" t="s">
        <v>168</v>
      </c>
      <c r="D129" s="200" t="s">
        <v>600</v>
      </c>
      <c r="E129" s="183">
        <v>1800</v>
      </c>
      <c r="F129" s="184">
        <v>72716893</v>
      </c>
      <c r="G129" s="185" t="s">
        <v>941</v>
      </c>
      <c r="H129" s="191" t="s">
        <v>533</v>
      </c>
      <c r="I129" s="182" t="s">
        <v>512</v>
      </c>
      <c r="J129" s="191" t="s">
        <v>533</v>
      </c>
      <c r="K129" s="182">
        <v>1</v>
      </c>
      <c r="L129" s="182">
        <v>3</v>
      </c>
      <c r="M129" s="186">
        <f t="shared" si="7"/>
        <v>5400</v>
      </c>
      <c r="N129" s="182">
        <v>0</v>
      </c>
      <c r="O129" s="182">
        <v>9</v>
      </c>
      <c r="P129" s="186">
        <f t="shared" si="4"/>
        <v>16200</v>
      </c>
      <c r="Q129" s="182">
        <v>0</v>
      </c>
      <c r="R129" s="182">
        <v>12</v>
      </c>
      <c r="T129" s="140"/>
      <c r="U129" s="187" t="s">
        <v>938</v>
      </c>
      <c r="V129" s="187" t="s">
        <v>942</v>
      </c>
      <c r="W129" s="187" t="s">
        <v>943</v>
      </c>
      <c r="X129" s="140"/>
      <c r="Y129" s="140"/>
    </row>
    <row r="130" spans="1:25" s="141" customFormat="1" ht="19.5" customHeight="1" x14ac:dyDescent="0.35">
      <c r="A130" s="182" t="s">
        <v>298</v>
      </c>
      <c r="B130" s="182" t="s">
        <v>496</v>
      </c>
      <c r="C130" s="139" t="s">
        <v>168</v>
      </c>
      <c r="D130" s="200" t="s">
        <v>910</v>
      </c>
      <c r="E130" s="183">
        <v>1600</v>
      </c>
      <c r="F130" s="190">
        <v>6814512</v>
      </c>
      <c r="G130" s="185" t="s">
        <v>944</v>
      </c>
      <c r="H130" s="191" t="s">
        <v>533</v>
      </c>
      <c r="I130" s="182" t="s">
        <v>512</v>
      </c>
      <c r="J130" s="191" t="s">
        <v>533</v>
      </c>
      <c r="K130" s="182">
        <v>4</v>
      </c>
      <c r="L130" s="182">
        <v>12</v>
      </c>
      <c r="M130" s="186">
        <f t="shared" si="7"/>
        <v>19200</v>
      </c>
      <c r="N130" s="182">
        <v>0</v>
      </c>
      <c r="O130" s="182">
        <v>9</v>
      </c>
      <c r="P130" s="186">
        <f t="shared" si="4"/>
        <v>14400</v>
      </c>
      <c r="Q130" s="182">
        <v>0</v>
      </c>
      <c r="R130" s="182">
        <v>12</v>
      </c>
      <c r="T130" s="140"/>
      <c r="U130" s="187" t="s">
        <v>938</v>
      </c>
      <c r="V130" s="187" t="s">
        <v>945</v>
      </c>
      <c r="W130" s="187" t="s">
        <v>946</v>
      </c>
      <c r="X130" s="140"/>
      <c r="Y130" s="140"/>
    </row>
    <row r="131" spans="1:25" s="141" customFormat="1" ht="19.5" customHeight="1" x14ac:dyDescent="0.35">
      <c r="A131" s="182" t="s">
        <v>298</v>
      </c>
      <c r="B131" s="182" t="s">
        <v>496</v>
      </c>
      <c r="C131" s="139" t="s">
        <v>168</v>
      </c>
      <c r="D131" s="200" t="s">
        <v>583</v>
      </c>
      <c r="E131" s="183">
        <v>3200</v>
      </c>
      <c r="F131" s="184">
        <v>45478818</v>
      </c>
      <c r="G131" s="185" t="s">
        <v>947</v>
      </c>
      <c r="H131" s="182" t="s">
        <v>507</v>
      </c>
      <c r="I131" s="182" t="s">
        <v>500</v>
      </c>
      <c r="J131" s="182" t="s">
        <v>501</v>
      </c>
      <c r="K131" s="182">
        <v>4</v>
      </c>
      <c r="L131" s="182">
        <v>12</v>
      </c>
      <c r="M131" s="186">
        <f t="shared" si="7"/>
        <v>38400</v>
      </c>
      <c r="N131" s="182">
        <v>0</v>
      </c>
      <c r="O131" s="182">
        <v>9</v>
      </c>
      <c r="P131" s="186">
        <f t="shared" si="4"/>
        <v>28800</v>
      </c>
      <c r="Q131" s="182">
        <v>0</v>
      </c>
      <c r="R131" s="182">
        <v>12</v>
      </c>
      <c r="T131" s="140"/>
      <c r="U131" s="187" t="s">
        <v>938</v>
      </c>
      <c r="V131" s="187" t="s">
        <v>938</v>
      </c>
      <c r="W131" s="187" t="s">
        <v>948</v>
      </c>
      <c r="X131" s="140"/>
      <c r="Y131" s="140"/>
    </row>
    <row r="132" spans="1:25" s="141" customFormat="1" ht="19.5" customHeight="1" x14ac:dyDescent="0.35">
      <c r="A132" s="182" t="s">
        <v>298</v>
      </c>
      <c r="B132" s="182" t="s">
        <v>496</v>
      </c>
      <c r="C132" s="139" t="s">
        <v>168</v>
      </c>
      <c r="D132" s="200" t="s">
        <v>949</v>
      </c>
      <c r="E132" s="183">
        <v>3500</v>
      </c>
      <c r="F132" s="184">
        <v>6797886</v>
      </c>
      <c r="G132" s="185" t="s">
        <v>950</v>
      </c>
      <c r="H132" s="182" t="s">
        <v>653</v>
      </c>
      <c r="I132" s="182" t="s">
        <v>500</v>
      </c>
      <c r="J132" s="182" t="s">
        <v>501</v>
      </c>
      <c r="K132" s="182">
        <v>4</v>
      </c>
      <c r="L132" s="182">
        <v>12</v>
      </c>
      <c r="M132" s="186">
        <f t="shared" si="7"/>
        <v>42000</v>
      </c>
      <c r="N132" s="182">
        <v>0</v>
      </c>
      <c r="O132" s="182">
        <v>9</v>
      </c>
      <c r="P132" s="186">
        <f t="shared" si="4"/>
        <v>31500</v>
      </c>
      <c r="Q132" s="182">
        <v>0</v>
      </c>
      <c r="R132" s="182">
        <v>12</v>
      </c>
      <c r="T132" s="140"/>
      <c r="U132" s="187" t="s">
        <v>951</v>
      </c>
      <c r="V132" s="187" t="s">
        <v>636</v>
      </c>
      <c r="W132" s="187" t="s">
        <v>952</v>
      </c>
      <c r="X132" s="140"/>
      <c r="Y132" s="140"/>
    </row>
    <row r="133" spans="1:25" s="141" customFormat="1" ht="19.5" customHeight="1" x14ac:dyDescent="0.35">
      <c r="A133" s="182" t="s">
        <v>298</v>
      </c>
      <c r="B133" s="182" t="s">
        <v>496</v>
      </c>
      <c r="C133" s="139" t="s">
        <v>168</v>
      </c>
      <c r="D133" s="200" t="s">
        <v>910</v>
      </c>
      <c r="E133" s="183">
        <v>1600</v>
      </c>
      <c r="F133" s="190">
        <v>249113</v>
      </c>
      <c r="G133" s="185" t="s">
        <v>953</v>
      </c>
      <c r="H133" s="191" t="s">
        <v>533</v>
      </c>
      <c r="I133" s="182" t="s">
        <v>512</v>
      </c>
      <c r="J133" s="191" t="s">
        <v>533</v>
      </c>
      <c r="K133" s="182">
        <v>4</v>
      </c>
      <c r="L133" s="182">
        <v>12</v>
      </c>
      <c r="M133" s="186">
        <f t="shared" si="7"/>
        <v>19200</v>
      </c>
      <c r="N133" s="182">
        <v>0</v>
      </c>
      <c r="O133" s="182">
        <v>9</v>
      </c>
      <c r="P133" s="186">
        <f t="shared" ref="P133:P172" si="9">E133*O133</f>
        <v>14400</v>
      </c>
      <c r="Q133" s="182">
        <v>0</v>
      </c>
      <c r="R133" s="182">
        <v>12</v>
      </c>
      <c r="T133" s="140"/>
      <c r="U133" s="187" t="s">
        <v>951</v>
      </c>
      <c r="V133" s="187" t="s">
        <v>954</v>
      </c>
      <c r="W133" s="187" t="s">
        <v>955</v>
      </c>
      <c r="X133" s="140"/>
      <c r="Y133" s="140"/>
    </row>
    <row r="134" spans="1:25" s="141" customFormat="1" ht="19.5" customHeight="1" x14ac:dyDescent="0.35">
      <c r="A134" s="182" t="s">
        <v>298</v>
      </c>
      <c r="B134" s="182" t="s">
        <v>496</v>
      </c>
      <c r="C134" s="139" t="s">
        <v>168</v>
      </c>
      <c r="D134" s="200" t="s">
        <v>568</v>
      </c>
      <c r="E134" s="183">
        <v>1850</v>
      </c>
      <c r="F134" s="190">
        <v>72704730</v>
      </c>
      <c r="G134" s="185" t="s">
        <v>956</v>
      </c>
      <c r="H134" s="182" t="s">
        <v>801</v>
      </c>
      <c r="I134" s="182" t="s">
        <v>554</v>
      </c>
      <c r="J134" s="182" t="s">
        <v>554</v>
      </c>
      <c r="K134" s="182">
        <v>4</v>
      </c>
      <c r="L134" s="182">
        <v>12</v>
      </c>
      <c r="M134" s="186">
        <f t="shared" si="7"/>
        <v>22200</v>
      </c>
      <c r="N134" s="182">
        <v>0</v>
      </c>
      <c r="O134" s="182">
        <v>9</v>
      </c>
      <c r="P134" s="186">
        <f t="shared" si="9"/>
        <v>16650</v>
      </c>
      <c r="Q134" s="182">
        <v>0</v>
      </c>
      <c r="R134" s="182">
        <v>12</v>
      </c>
      <c r="T134" s="140"/>
      <c r="U134" s="187" t="s">
        <v>957</v>
      </c>
      <c r="V134" s="187" t="s">
        <v>958</v>
      </c>
      <c r="W134" s="187" t="s">
        <v>959</v>
      </c>
      <c r="X134" s="140"/>
      <c r="Y134" s="140"/>
    </row>
    <row r="135" spans="1:25" s="141" customFormat="1" ht="19.5" customHeight="1" x14ac:dyDescent="0.35">
      <c r="A135" s="182" t="s">
        <v>298</v>
      </c>
      <c r="B135" s="182" t="s">
        <v>496</v>
      </c>
      <c r="C135" s="139" t="s">
        <v>168</v>
      </c>
      <c r="D135" s="200" t="s">
        <v>523</v>
      </c>
      <c r="E135" s="183">
        <v>1500</v>
      </c>
      <c r="F135" s="184">
        <v>46495375</v>
      </c>
      <c r="G135" s="185" t="s">
        <v>960</v>
      </c>
      <c r="H135" s="191" t="s">
        <v>533</v>
      </c>
      <c r="I135" s="182" t="s">
        <v>512</v>
      </c>
      <c r="J135" s="191" t="s">
        <v>533</v>
      </c>
      <c r="K135" s="182">
        <v>4</v>
      </c>
      <c r="L135" s="182">
        <v>12</v>
      </c>
      <c r="M135" s="186">
        <f t="shared" si="7"/>
        <v>18000</v>
      </c>
      <c r="N135" s="182">
        <v>0</v>
      </c>
      <c r="O135" s="182">
        <v>9</v>
      </c>
      <c r="P135" s="186">
        <f t="shared" si="9"/>
        <v>13500</v>
      </c>
      <c r="Q135" s="182">
        <v>0</v>
      </c>
      <c r="R135" s="182">
        <v>12</v>
      </c>
      <c r="T135" s="140"/>
      <c r="U135" s="187" t="s">
        <v>961</v>
      </c>
      <c r="V135" s="187" t="s">
        <v>962</v>
      </c>
      <c r="W135" s="187" t="s">
        <v>963</v>
      </c>
      <c r="X135" s="140"/>
      <c r="Y135" s="140"/>
    </row>
    <row r="136" spans="1:25" s="141" customFormat="1" ht="19.5" customHeight="1" x14ac:dyDescent="0.35">
      <c r="A136" s="182" t="s">
        <v>298</v>
      </c>
      <c r="B136" s="182" t="s">
        <v>496</v>
      </c>
      <c r="C136" s="139" t="s">
        <v>168</v>
      </c>
      <c r="D136" s="200" t="s">
        <v>558</v>
      </c>
      <c r="E136" s="183">
        <v>2500</v>
      </c>
      <c r="F136" s="184">
        <v>9607125</v>
      </c>
      <c r="G136" s="185" t="s">
        <v>964</v>
      </c>
      <c r="H136" s="182" t="s">
        <v>965</v>
      </c>
      <c r="I136" s="182" t="s">
        <v>554</v>
      </c>
      <c r="J136" s="182" t="s">
        <v>554</v>
      </c>
      <c r="K136" s="182">
        <v>4</v>
      </c>
      <c r="L136" s="182">
        <v>12</v>
      </c>
      <c r="M136" s="186">
        <f t="shared" si="7"/>
        <v>30000</v>
      </c>
      <c r="N136" s="182">
        <v>0</v>
      </c>
      <c r="O136" s="182">
        <v>9</v>
      </c>
      <c r="P136" s="186">
        <f t="shared" si="9"/>
        <v>22500</v>
      </c>
      <c r="Q136" s="182">
        <v>0</v>
      </c>
      <c r="R136" s="182">
        <v>12</v>
      </c>
      <c r="T136" s="140"/>
      <c r="U136" s="187" t="s">
        <v>966</v>
      </c>
      <c r="V136" s="187" t="s">
        <v>951</v>
      </c>
      <c r="W136" s="187" t="s">
        <v>967</v>
      </c>
      <c r="X136" s="140"/>
      <c r="Y136" s="140"/>
    </row>
    <row r="137" spans="1:25" s="141" customFormat="1" ht="19.5" customHeight="1" x14ac:dyDescent="0.35">
      <c r="A137" s="182" t="s">
        <v>298</v>
      </c>
      <c r="B137" s="182" t="s">
        <v>496</v>
      </c>
      <c r="C137" s="139" t="s">
        <v>168</v>
      </c>
      <c r="D137" s="200" t="s">
        <v>968</v>
      </c>
      <c r="E137" s="183">
        <v>2000</v>
      </c>
      <c r="F137" s="184">
        <v>43462667</v>
      </c>
      <c r="G137" s="185" t="s">
        <v>969</v>
      </c>
      <c r="H137" s="182" t="s">
        <v>970</v>
      </c>
      <c r="I137" s="182" t="s">
        <v>554</v>
      </c>
      <c r="J137" s="182" t="s">
        <v>554</v>
      </c>
      <c r="K137" s="182">
        <v>4</v>
      </c>
      <c r="L137" s="182">
        <v>12</v>
      </c>
      <c r="M137" s="186">
        <f t="shared" si="7"/>
        <v>24000</v>
      </c>
      <c r="N137" s="182">
        <v>0</v>
      </c>
      <c r="O137" s="182">
        <v>9</v>
      </c>
      <c r="P137" s="186">
        <f t="shared" si="9"/>
        <v>18000</v>
      </c>
      <c r="Q137" s="182">
        <v>0</v>
      </c>
      <c r="R137" s="182">
        <v>12</v>
      </c>
      <c r="T137" s="140"/>
      <c r="U137" s="187" t="s">
        <v>971</v>
      </c>
      <c r="V137" s="187" t="s">
        <v>814</v>
      </c>
      <c r="W137" s="187" t="s">
        <v>972</v>
      </c>
      <c r="X137" s="140"/>
      <c r="Y137" s="140"/>
    </row>
    <row r="138" spans="1:25" s="141" customFormat="1" ht="19.5" customHeight="1" x14ac:dyDescent="0.35">
      <c r="A138" s="182" t="s">
        <v>298</v>
      </c>
      <c r="B138" s="182" t="s">
        <v>496</v>
      </c>
      <c r="C138" s="139" t="s">
        <v>168</v>
      </c>
      <c r="D138" s="200" t="s">
        <v>828</v>
      </c>
      <c r="E138" s="183">
        <v>3000</v>
      </c>
      <c r="F138" s="184">
        <v>45098283</v>
      </c>
      <c r="G138" s="185" t="s">
        <v>973</v>
      </c>
      <c r="H138" s="182" t="s">
        <v>768</v>
      </c>
      <c r="I138" s="182" t="s">
        <v>508</v>
      </c>
      <c r="J138" s="182" t="s">
        <v>501</v>
      </c>
      <c r="K138" s="182">
        <v>4</v>
      </c>
      <c r="L138" s="182">
        <v>12</v>
      </c>
      <c r="M138" s="186">
        <f t="shared" si="7"/>
        <v>36000</v>
      </c>
      <c r="N138" s="182">
        <v>0</v>
      </c>
      <c r="O138" s="182">
        <v>9</v>
      </c>
      <c r="P138" s="186">
        <f t="shared" si="9"/>
        <v>27000</v>
      </c>
      <c r="Q138" s="182">
        <v>0</v>
      </c>
      <c r="R138" s="182">
        <v>12</v>
      </c>
      <c r="T138" s="140"/>
      <c r="U138" s="187" t="s">
        <v>974</v>
      </c>
      <c r="V138" s="187" t="s">
        <v>975</v>
      </c>
      <c r="W138" s="187" t="s">
        <v>976</v>
      </c>
      <c r="X138" s="140"/>
      <c r="Y138" s="140"/>
    </row>
    <row r="139" spans="1:25" s="141" customFormat="1" ht="19.5" customHeight="1" x14ac:dyDescent="0.35">
      <c r="A139" s="182" t="s">
        <v>298</v>
      </c>
      <c r="B139" s="182" t="s">
        <v>496</v>
      </c>
      <c r="C139" s="139" t="s">
        <v>168</v>
      </c>
      <c r="D139" s="200" t="s">
        <v>523</v>
      </c>
      <c r="E139" s="183">
        <v>2200</v>
      </c>
      <c r="F139" s="184">
        <v>42746224</v>
      </c>
      <c r="G139" s="185" t="s">
        <v>977</v>
      </c>
      <c r="H139" s="191" t="s">
        <v>533</v>
      </c>
      <c r="I139" s="182" t="s">
        <v>512</v>
      </c>
      <c r="J139" s="191" t="s">
        <v>533</v>
      </c>
      <c r="K139" s="182">
        <v>4</v>
      </c>
      <c r="L139" s="182">
        <v>12</v>
      </c>
      <c r="M139" s="186">
        <f t="shared" si="7"/>
        <v>26400</v>
      </c>
      <c r="N139" s="182">
        <v>0</v>
      </c>
      <c r="O139" s="182">
        <v>9</v>
      </c>
      <c r="P139" s="186">
        <f t="shared" si="9"/>
        <v>19800</v>
      </c>
      <c r="Q139" s="182">
        <v>0</v>
      </c>
      <c r="R139" s="182">
        <v>12</v>
      </c>
      <c r="T139" s="140"/>
      <c r="U139" s="187" t="s">
        <v>978</v>
      </c>
      <c r="V139" s="187" t="s">
        <v>979</v>
      </c>
      <c r="W139" s="187" t="s">
        <v>980</v>
      </c>
      <c r="X139" s="140"/>
      <c r="Y139" s="140"/>
    </row>
    <row r="140" spans="1:25" s="141" customFormat="1" ht="19.5" customHeight="1" x14ac:dyDescent="0.35">
      <c r="A140" s="182" t="s">
        <v>298</v>
      </c>
      <c r="B140" s="182" t="s">
        <v>496</v>
      </c>
      <c r="C140" s="139" t="s">
        <v>168</v>
      </c>
      <c r="D140" s="200" t="s">
        <v>523</v>
      </c>
      <c r="E140" s="183">
        <v>1600</v>
      </c>
      <c r="F140" s="184">
        <v>9951489</v>
      </c>
      <c r="G140" s="185" t="s">
        <v>981</v>
      </c>
      <c r="H140" s="191" t="s">
        <v>533</v>
      </c>
      <c r="I140" s="182" t="s">
        <v>512</v>
      </c>
      <c r="J140" s="191" t="s">
        <v>533</v>
      </c>
      <c r="K140" s="182">
        <v>4</v>
      </c>
      <c r="L140" s="182">
        <v>12</v>
      </c>
      <c r="M140" s="186">
        <f t="shared" si="7"/>
        <v>19200</v>
      </c>
      <c r="N140" s="182">
        <v>0</v>
      </c>
      <c r="O140" s="182">
        <v>9</v>
      </c>
      <c r="P140" s="186">
        <f t="shared" si="9"/>
        <v>14400</v>
      </c>
      <c r="Q140" s="182">
        <v>0</v>
      </c>
      <c r="R140" s="182">
        <v>12</v>
      </c>
      <c r="T140" s="140"/>
      <c r="U140" s="187" t="s">
        <v>982</v>
      </c>
      <c r="V140" s="187" t="s">
        <v>983</v>
      </c>
      <c r="W140" s="187" t="s">
        <v>984</v>
      </c>
      <c r="X140" s="140"/>
      <c r="Y140" s="140"/>
    </row>
    <row r="141" spans="1:25" s="141" customFormat="1" ht="19.5" customHeight="1" x14ac:dyDescent="0.35">
      <c r="A141" s="182" t="s">
        <v>298</v>
      </c>
      <c r="B141" s="182" t="s">
        <v>496</v>
      </c>
      <c r="C141" s="139" t="s">
        <v>168</v>
      </c>
      <c r="D141" s="200" t="s">
        <v>985</v>
      </c>
      <c r="E141" s="183">
        <v>2500</v>
      </c>
      <c r="F141" s="184">
        <v>47546485</v>
      </c>
      <c r="G141" s="185" t="s">
        <v>986</v>
      </c>
      <c r="H141" s="182" t="s">
        <v>507</v>
      </c>
      <c r="I141" s="182" t="s">
        <v>500</v>
      </c>
      <c r="J141" s="182" t="s">
        <v>501</v>
      </c>
      <c r="K141" s="182">
        <v>4</v>
      </c>
      <c r="L141" s="182">
        <v>12</v>
      </c>
      <c r="M141" s="186">
        <f t="shared" si="7"/>
        <v>30000</v>
      </c>
      <c r="N141" s="182">
        <v>0</v>
      </c>
      <c r="O141" s="182">
        <v>9</v>
      </c>
      <c r="P141" s="186">
        <f t="shared" si="9"/>
        <v>22500</v>
      </c>
      <c r="Q141" s="182">
        <v>0</v>
      </c>
      <c r="R141" s="182">
        <v>12</v>
      </c>
      <c r="T141" s="140"/>
      <c r="U141" s="187" t="s">
        <v>987</v>
      </c>
      <c r="V141" s="187" t="s">
        <v>988</v>
      </c>
      <c r="W141" s="187" t="s">
        <v>989</v>
      </c>
      <c r="X141" s="140"/>
      <c r="Y141" s="140"/>
    </row>
    <row r="142" spans="1:25" s="141" customFormat="1" ht="19.5" customHeight="1" x14ac:dyDescent="0.35">
      <c r="A142" s="182" t="s">
        <v>298</v>
      </c>
      <c r="B142" s="182" t="s">
        <v>496</v>
      </c>
      <c r="C142" s="139" t="s">
        <v>168</v>
      </c>
      <c r="D142" s="200" t="s">
        <v>523</v>
      </c>
      <c r="E142" s="183">
        <v>1600</v>
      </c>
      <c r="F142" s="184">
        <v>40999834</v>
      </c>
      <c r="G142" s="185" t="s">
        <v>990</v>
      </c>
      <c r="H142" s="182"/>
      <c r="I142" s="182" t="s">
        <v>512</v>
      </c>
      <c r="J142" s="182"/>
      <c r="K142" s="182">
        <v>4</v>
      </c>
      <c r="L142" s="182">
        <v>12</v>
      </c>
      <c r="M142" s="186">
        <f t="shared" si="7"/>
        <v>19200</v>
      </c>
      <c r="N142" s="182">
        <v>0</v>
      </c>
      <c r="O142" s="182">
        <v>9</v>
      </c>
      <c r="P142" s="186">
        <f t="shared" si="9"/>
        <v>14400</v>
      </c>
      <c r="Q142" s="182">
        <v>0</v>
      </c>
      <c r="R142" s="182">
        <v>12</v>
      </c>
      <c r="T142" s="140"/>
      <c r="U142" s="187" t="s">
        <v>991</v>
      </c>
      <c r="V142" s="187" t="s">
        <v>992</v>
      </c>
      <c r="W142" s="187" t="s">
        <v>993</v>
      </c>
      <c r="X142" s="140"/>
      <c r="Y142" s="140"/>
    </row>
    <row r="143" spans="1:25" s="145" customFormat="1" ht="19.5" customHeight="1" x14ac:dyDescent="0.35">
      <c r="A143" s="204" t="s">
        <v>298</v>
      </c>
      <c r="B143" s="204" t="s">
        <v>496</v>
      </c>
      <c r="C143" s="143" t="s">
        <v>168</v>
      </c>
      <c r="D143" s="211" t="s">
        <v>832</v>
      </c>
      <c r="E143" s="205">
        <v>2000</v>
      </c>
      <c r="F143" s="206">
        <v>46639412</v>
      </c>
      <c r="G143" s="207" t="s">
        <v>994</v>
      </c>
      <c r="H143" s="182" t="s">
        <v>507</v>
      </c>
      <c r="I143" s="182" t="s">
        <v>500</v>
      </c>
      <c r="J143" s="182" t="s">
        <v>501</v>
      </c>
      <c r="K143" s="204">
        <v>4</v>
      </c>
      <c r="L143" s="204">
        <v>12</v>
      </c>
      <c r="M143" s="208">
        <f t="shared" si="7"/>
        <v>24000</v>
      </c>
      <c r="N143" s="204">
        <v>0</v>
      </c>
      <c r="O143" s="204">
        <v>9</v>
      </c>
      <c r="P143" s="208">
        <f t="shared" si="9"/>
        <v>18000</v>
      </c>
      <c r="Q143" s="182">
        <v>0</v>
      </c>
      <c r="R143" s="204">
        <v>12</v>
      </c>
      <c r="T143" s="144"/>
      <c r="U143" s="209"/>
      <c r="V143" s="209"/>
      <c r="W143" s="209"/>
      <c r="X143" s="144"/>
      <c r="Y143" s="144"/>
    </row>
    <row r="144" spans="1:25" s="141" customFormat="1" ht="19.5" customHeight="1" x14ac:dyDescent="0.35">
      <c r="A144" s="182" t="s">
        <v>298</v>
      </c>
      <c r="B144" s="182" t="s">
        <v>496</v>
      </c>
      <c r="C144" s="139" t="s">
        <v>168</v>
      </c>
      <c r="D144" s="200" t="s">
        <v>505</v>
      </c>
      <c r="E144" s="183">
        <v>3000</v>
      </c>
      <c r="F144" s="192">
        <v>45871043</v>
      </c>
      <c r="G144" s="189" t="s">
        <v>995</v>
      </c>
      <c r="H144" s="182" t="s">
        <v>507</v>
      </c>
      <c r="I144" s="182" t="s">
        <v>500</v>
      </c>
      <c r="J144" s="182" t="s">
        <v>501</v>
      </c>
      <c r="K144" s="182">
        <v>4</v>
      </c>
      <c r="L144" s="182">
        <v>12</v>
      </c>
      <c r="M144" s="186">
        <f t="shared" si="7"/>
        <v>36000</v>
      </c>
      <c r="N144" s="182">
        <v>0</v>
      </c>
      <c r="O144" s="182">
        <v>9</v>
      </c>
      <c r="P144" s="186">
        <f t="shared" si="9"/>
        <v>27000</v>
      </c>
      <c r="Q144" s="182">
        <v>0</v>
      </c>
      <c r="R144" s="182">
        <v>12</v>
      </c>
      <c r="T144" s="140"/>
      <c r="U144" s="187"/>
      <c r="V144" s="187"/>
      <c r="W144" s="187"/>
      <c r="X144" s="140"/>
      <c r="Y144" s="140"/>
    </row>
    <row r="145" spans="1:25" s="141" customFormat="1" ht="19.5" customHeight="1" x14ac:dyDescent="0.35">
      <c r="A145" s="182" t="s">
        <v>298</v>
      </c>
      <c r="B145" s="182" t="s">
        <v>496</v>
      </c>
      <c r="C145" s="139" t="s">
        <v>168</v>
      </c>
      <c r="D145" s="200" t="s">
        <v>558</v>
      </c>
      <c r="E145" s="183">
        <v>1500</v>
      </c>
      <c r="F145" s="190">
        <v>44026435</v>
      </c>
      <c r="G145" s="185" t="s">
        <v>996</v>
      </c>
      <c r="H145" s="191" t="s">
        <v>533</v>
      </c>
      <c r="I145" s="182" t="s">
        <v>512</v>
      </c>
      <c r="J145" s="191" t="s">
        <v>533</v>
      </c>
      <c r="K145" s="182">
        <v>4</v>
      </c>
      <c r="L145" s="182">
        <v>12</v>
      </c>
      <c r="M145" s="186">
        <f t="shared" si="7"/>
        <v>18000</v>
      </c>
      <c r="N145" s="182">
        <v>0</v>
      </c>
      <c r="O145" s="182">
        <v>9</v>
      </c>
      <c r="P145" s="186">
        <f t="shared" si="9"/>
        <v>13500</v>
      </c>
      <c r="Q145" s="182">
        <v>0</v>
      </c>
      <c r="R145" s="182">
        <v>12</v>
      </c>
      <c r="T145" s="140"/>
      <c r="U145" s="187" t="s">
        <v>997</v>
      </c>
      <c r="V145" s="187" t="s">
        <v>998</v>
      </c>
      <c r="W145" s="187" t="s">
        <v>999</v>
      </c>
      <c r="X145" s="140"/>
      <c r="Y145" s="140"/>
    </row>
    <row r="146" spans="1:25" s="141" customFormat="1" ht="19.5" customHeight="1" x14ac:dyDescent="0.35">
      <c r="A146" s="182" t="s">
        <v>298</v>
      </c>
      <c r="B146" s="182" t="s">
        <v>496</v>
      </c>
      <c r="C146" s="139" t="s">
        <v>168</v>
      </c>
      <c r="D146" s="200" t="s">
        <v>692</v>
      </c>
      <c r="E146" s="183">
        <v>1500</v>
      </c>
      <c r="F146" s="184">
        <v>47862861</v>
      </c>
      <c r="G146" s="185" t="s">
        <v>1000</v>
      </c>
      <c r="H146" s="191" t="s">
        <v>533</v>
      </c>
      <c r="I146" s="182" t="s">
        <v>512</v>
      </c>
      <c r="J146" s="191" t="s">
        <v>533</v>
      </c>
      <c r="K146" s="182">
        <v>4</v>
      </c>
      <c r="L146" s="182">
        <v>12</v>
      </c>
      <c r="M146" s="186">
        <f t="shared" si="7"/>
        <v>18000</v>
      </c>
      <c r="N146" s="182">
        <v>0</v>
      </c>
      <c r="O146" s="182">
        <v>9</v>
      </c>
      <c r="P146" s="186">
        <f t="shared" si="9"/>
        <v>13500</v>
      </c>
      <c r="Q146" s="182">
        <v>0</v>
      </c>
      <c r="R146" s="182">
        <v>12</v>
      </c>
      <c r="T146" s="140"/>
      <c r="U146" s="187" t="s">
        <v>1001</v>
      </c>
      <c r="V146" s="187" t="s">
        <v>1002</v>
      </c>
      <c r="W146" s="187" t="s">
        <v>1003</v>
      </c>
      <c r="X146" s="140"/>
      <c r="Y146" s="140"/>
    </row>
    <row r="147" spans="1:25" s="141" customFormat="1" ht="19.5" customHeight="1" x14ac:dyDescent="0.35">
      <c r="A147" s="182" t="s">
        <v>298</v>
      </c>
      <c r="B147" s="182" t="s">
        <v>496</v>
      </c>
      <c r="C147" s="139" t="s">
        <v>168</v>
      </c>
      <c r="D147" s="200" t="s">
        <v>629</v>
      </c>
      <c r="E147" s="183">
        <v>1500</v>
      </c>
      <c r="F147" s="192">
        <v>40756898</v>
      </c>
      <c r="G147" s="189" t="s">
        <v>1004</v>
      </c>
      <c r="H147" s="191" t="s">
        <v>533</v>
      </c>
      <c r="I147" s="182" t="s">
        <v>512</v>
      </c>
      <c r="J147" s="191" t="s">
        <v>533</v>
      </c>
      <c r="K147" s="182">
        <v>4</v>
      </c>
      <c r="L147" s="182">
        <v>12</v>
      </c>
      <c r="M147" s="186">
        <f t="shared" si="7"/>
        <v>18000</v>
      </c>
      <c r="N147" s="182">
        <v>0</v>
      </c>
      <c r="O147" s="182">
        <v>9</v>
      </c>
      <c r="P147" s="186">
        <f t="shared" si="9"/>
        <v>13500</v>
      </c>
      <c r="Q147" s="182">
        <v>0</v>
      </c>
      <c r="R147" s="182">
        <v>12</v>
      </c>
      <c r="T147" s="140"/>
      <c r="U147" s="187"/>
      <c r="V147" s="187"/>
      <c r="W147" s="187"/>
      <c r="X147" s="140"/>
      <c r="Y147" s="140"/>
    </row>
    <row r="148" spans="1:25" s="141" customFormat="1" ht="19.5" customHeight="1" x14ac:dyDescent="0.35">
      <c r="A148" s="182" t="s">
        <v>298</v>
      </c>
      <c r="B148" s="182" t="s">
        <v>496</v>
      </c>
      <c r="C148" s="139" t="s">
        <v>168</v>
      </c>
      <c r="D148" s="200" t="s">
        <v>523</v>
      </c>
      <c r="E148" s="183">
        <v>1800</v>
      </c>
      <c r="F148" s="184">
        <v>73085510</v>
      </c>
      <c r="G148" s="185" t="s">
        <v>1005</v>
      </c>
      <c r="H148" s="191" t="s">
        <v>533</v>
      </c>
      <c r="I148" s="182" t="s">
        <v>512</v>
      </c>
      <c r="J148" s="191" t="s">
        <v>533</v>
      </c>
      <c r="K148" s="182">
        <v>4</v>
      </c>
      <c r="L148" s="182">
        <v>12</v>
      </c>
      <c r="M148" s="186">
        <f t="shared" si="7"/>
        <v>21600</v>
      </c>
      <c r="N148" s="182">
        <v>0</v>
      </c>
      <c r="O148" s="182">
        <v>9</v>
      </c>
      <c r="P148" s="186">
        <f t="shared" si="9"/>
        <v>16200</v>
      </c>
      <c r="Q148" s="182">
        <v>0</v>
      </c>
      <c r="R148" s="182">
        <v>12</v>
      </c>
      <c r="T148" s="140"/>
      <c r="U148" s="187" t="s">
        <v>843</v>
      </c>
      <c r="V148" s="187" t="s">
        <v>1006</v>
      </c>
      <c r="W148" s="187" t="s">
        <v>1007</v>
      </c>
      <c r="X148" s="140"/>
      <c r="Y148" s="140"/>
    </row>
    <row r="149" spans="1:25" s="141" customFormat="1" ht="19.5" customHeight="1" x14ac:dyDescent="0.35">
      <c r="A149" s="182" t="s">
        <v>298</v>
      </c>
      <c r="B149" s="182" t="s">
        <v>496</v>
      </c>
      <c r="C149" s="139" t="s">
        <v>168</v>
      </c>
      <c r="D149" s="200" t="s">
        <v>523</v>
      </c>
      <c r="E149" s="183">
        <v>2000</v>
      </c>
      <c r="F149" s="192">
        <v>46710890</v>
      </c>
      <c r="G149" s="189" t="s">
        <v>1008</v>
      </c>
      <c r="H149" s="182" t="s">
        <v>653</v>
      </c>
      <c r="I149" s="182" t="s">
        <v>508</v>
      </c>
      <c r="J149" s="182" t="s">
        <v>501</v>
      </c>
      <c r="K149" s="182">
        <v>4</v>
      </c>
      <c r="L149" s="182">
        <v>12</v>
      </c>
      <c r="M149" s="186">
        <f t="shared" si="7"/>
        <v>24000</v>
      </c>
      <c r="N149" s="182">
        <v>0</v>
      </c>
      <c r="O149" s="182">
        <v>9</v>
      </c>
      <c r="P149" s="186">
        <f t="shared" si="9"/>
        <v>18000</v>
      </c>
      <c r="Q149" s="182">
        <v>0</v>
      </c>
      <c r="R149" s="182">
        <v>12</v>
      </c>
      <c r="T149" s="140"/>
      <c r="U149" s="187"/>
      <c r="V149" s="187"/>
      <c r="W149" s="187"/>
      <c r="X149" s="140"/>
      <c r="Y149" s="140"/>
    </row>
    <row r="150" spans="1:25" s="141" customFormat="1" ht="19.5" customHeight="1" x14ac:dyDescent="0.35">
      <c r="A150" s="182" t="s">
        <v>298</v>
      </c>
      <c r="B150" s="182" t="s">
        <v>496</v>
      </c>
      <c r="C150" s="139" t="s">
        <v>168</v>
      </c>
      <c r="D150" s="200" t="s">
        <v>629</v>
      </c>
      <c r="E150" s="183">
        <v>2000</v>
      </c>
      <c r="F150" s="188">
        <v>44326176</v>
      </c>
      <c r="G150" s="189" t="s">
        <v>1009</v>
      </c>
      <c r="H150" s="182" t="s">
        <v>507</v>
      </c>
      <c r="I150" s="182" t="s">
        <v>500</v>
      </c>
      <c r="J150" s="182" t="s">
        <v>501</v>
      </c>
      <c r="K150" s="182">
        <v>4</v>
      </c>
      <c r="L150" s="182">
        <v>12</v>
      </c>
      <c r="M150" s="186">
        <f t="shared" si="7"/>
        <v>24000</v>
      </c>
      <c r="N150" s="182">
        <v>0</v>
      </c>
      <c r="O150" s="182">
        <v>9</v>
      </c>
      <c r="P150" s="186">
        <f t="shared" si="9"/>
        <v>18000</v>
      </c>
      <c r="Q150" s="182">
        <v>0</v>
      </c>
      <c r="R150" s="182">
        <v>12</v>
      </c>
      <c r="T150" s="140"/>
      <c r="U150" s="187"/>
      <c r="V150" s="187"/>
      <c r="W150" s="187"/>
      <c r="X150" s="140"/>
      <c r="Y150" s="140"/>
    </row>
    <row r="151" spans="1:25" s="141" customFormat="1" ht="19.5" customHeight="1" x14ac:dyDescent="0.35">
      <c r="A151" s="182" t="s">
        <v>298</v>
      </c>
      <c r="B151" s="182" t="s">
        <v>496</v>
      </c>
      <c r="C151" s="139" t="s">
        <v>168</v>
      </c>
      <c r="D151" s="200" t="s">
        <v>782</v>
      </c>
      <c r="E151" s="183">
        <v>4000</v>
      </c>
      <c r="F151" s="184">
        <v>25515364</v>
      </c>
      <c r="G151" s="185" t="s">
        <v>1010</v>
      </c>
      <c r="H151" s="182" t="s">
        <v>653</v>
      </c>
      <c r="I151" s="182" t="s">
        <v>500</v>
      </c>
      <c r="J151" s="182" t="s">
        <v>501</v>
      </c>
      <c r="K151" s="182">
        <v>4</v>
      </c>
      <c r="L151" s="182">
        <v>12</v>
      </c>
      <c r="M151" s="186">
        <f t="shared" si="7"/>
        <v>48000</v>
      </c>
      <c r="N151" s="182">
        <v>0</v>
      </c>
      <c r="O151" s="182">
        <v>9</v>
      </c>
      <c r="P151" s="186">
        <f t="shared" si="9"/>
        <v>36000</v>
      </c>
      <c r="Q151" s="182">
        <v>0</v>
      </c>
      <c r="R151" s="182">
        <v>12</v>
      </c>
      <c r="T151" s="140"/>
      <c r="U151" s="187" t="s">
        <v>1011</v>
      </c>
      <c r="V151" s="187" t="s">
        <v>1012</v>
      </c>
      <c r="W151" s="187" t="s">
        <v>1013</v>
      </c>
      <c r="X151" s="140"/>
      <c r="Y151" s="140"/>
    </row>
    <row r="152" spans="1:25" s="141" customFormat="1" ht="19.5" customHeight="1" x14ac:dyDescent="0.35">
      <c r="A152" s="182" t="s">
        <v>298</v>
      </c>
      <c r="B152" s="182" t="s">
        <v>496</v>
      </c>
      <c r="C152" s="139" t="s">
        <v>168</v>
      </c>
      <c r="D152" s="200" t="s">
        <v>910</v>
      </c>
      <c r="E152" s="183">
        <v>1500</v>
      </c>
      <c r="F152" s="190">
        <v>10051615</v>
      </c>
      <c r="G152" s="185" t="s">
        <v>1014</v>
      </c>
      <c r="H152" s="191" t="s">
        <v>533</v>
      </c>
      <c r="I152" s="182" t="s">
        <v>512</v>
      </c>
      <c r="J152" s="191" t="s">
        <v>533</v>
      </c>
      <c r="K152" s="182">
        <v>4</v>
      </c>
      <c r="L152" s="182">
        <v>12</v>
      </c>
      <c r="M152" s="186">
        <f t="shared" si="7"/>
        <v>18000</v>
      </c>
      <c r="N152" s="182">
        <v>0</v>
      </c>
      <c r="O152" s="182">
        <v>9</v>
      </c>
      <c r="P152" s="186">
        <f t="shared" si="9"/>
        <v>13500</v>
      </c>
      <c r="Q152" s="182">
        <v>0</v>
      </c>
      <c r="R152" s="182">
        <v>12</v>
      </c>
      <c r="T152" s="140"/>
      <c r="U152" s="187" t="s">
        <v>1015</v>
      </c>
      <c r="V152" s="187" t="s">
        <v>1016</v>
      </c>
      <c r="W152" s="187" t="s">
        <v>1017</v>
      </c>
      <c r="X152" s="140"/>
      <c r="Y152" s="140"/>
    </row>
    <row r="153" spans="1:25" s="141" customFormat="1" ht="19.5" customHeight="1" x14ac:dyDescent="0.35">
      <c r="A153" s="182" t="s">
        <v>298</v>
      </c>
      <c r="B153" s="182" t="s">
        <v>496</v>
      </c>
      <c r="C153" s="139" t="s">
        <v>168</v>
      </c>
      <c r="D153" s="200" t="s">
        <v>910</v>
      </c>
      <c r="E153" s="183">
        <v>1300</v>
      </c>
      <c r="F153" s="184">
        <v>10056625</v>
      </c>
      <c r="G153" s="185" t="s">
        <v>1018</v>
      </c>
      <c r="H153" s="191" t="s">
        <v>533</v>
      </c>
      <c r="I153" s="182" t="s">
        <v>512</v>
      </c>
      <c r="J153" s="191" t="s">
        <v>533</v>
      </c>
      <c r="K153" s="182">
        <v>4</v>
      </c>
      <c r="L153" s="182">
        <v>12</v>
      </c>
      <c r="M153" s="186">
        <f t="shared" si="7"/>
        <v>15600</v>
      </c>
      <c r="N153" s="182">
        <v>0</v>
      </c>
      <c r="O153" s="182">
        <v>9</v>
      </c>
      <c r="P153" s="186">
        <f t="shared" si="9"/>
        <v>11700</v>
      </c>
      <c r="Q153" s="182">
        <v>0</v>
      </c>
      <c r="R153" s="182">
        <v>12</v>
      </c>
      <c r="T153" s="140"/>
      <c r="U153" s="187" t="s">
        <v>1015</v>
      </c>
      <c r="V153" s="187" t="s">
        <v>1016</v>
      </c>
      <c r="W153" s="187" t="s">
        <v>1019</v>
      </c>
      <c r="X153" s="140"/>
      <c r="Y153" s="140"/>
    </row>
    <row r="154" spans="1:25" s="141" customFormat="1" ht="19.5" customHeight="1" x14ac:dyDescent="0.35">
      <c r="A154" s="182" t="s">
        <v>298</v>
      </c>
      <c r="B154" s="182" t="s">
        <v>496</v>
      </c>
      <c r="C154" s="139" t="s">
        <v>168</v>
      </c>
      <c r="D154" s="200" t="s">
        <v>505</v>
      </c>
      <c r="E154" s="183">
        <v>3000</v>
      </c>
      <c r="F154" s="188">
        <v>43025479</v>
      </c>
      <c r="G154" s="189" t="s">
        <v>1020</v>
      </c>
      <c r="H154" s="182" t="s">
        <v>507</v>
      </c>
      <c r="I154" s="182" t="s">
        <v>500</v>
      </c>
      <c r="J154" s="182" t="s">
        <v>501</v>
      </c>
      <c r="K154" s="182">
        <v>4</v>
      </c>
      <c r="L154" s="182">
        <v>12</v>
      </c>
      <c r="M154" s="186">
        <f t="shared" si="7"/>
        <v>36000</v>
      </c>
      <c r="N154" s="182">
        <v>0</v>
      </c>
      <c r="O154" s="182">
        <v>9</v>
      </c>
      <c r="P154" s="186">
        <f t="shared" si="9"/>
        <v>27000</v>
      </c>
      <c r="Q154" s="182">
        <v>0</v>
      </c>
      <c r="R154" s="182">
        <v>12</v>
      </c>
      <c r="T154" s="140"/>
      <c r="U154" s="187"/>
      <c r="V154" s="187"/>
      <c r="W154" s="187"/>
      <c r="X154" s="140"/>
      <c r="Y154" s="140"/>
    </row>
    <row r="155" spans="1:25" s="141" customFormat="1" ht="19.5" customHeight="1" x14ac:dyDescent="0.35">
      <c r="A155" s="182" t="s">
        <v>298</v>
      </c>
      <c r="B155" s="182" t="s">
        <v>496</v>
      </c>
      <c r="C155" s="139" t="s">
        <v>168</v>
      </c>
      <c r="D155" s="200" t="s">
        <v>598</v>
      </c>
      <c r="E155" s="183">
        <v>2000</v>
      </c>
      <c r="F155" s="188">
        <v>73384421</v>
      </c>
      <c r="G155" s="189" t="s">
        <v>1021</v>
      </c>
      <c r="H155" s="182" t="s">
        <v>507</v>
      </c>
      <c r="I155" s="182" t="s">
        <v>500</v>
      </c>
      <c r="J155" s="182" t="s">
        <v>501</v>
      </c>
      <c r="K155" s="182">
        <v>4</v>
      </c>
      <c r="L155" s="182">
        <v>12</v>
      </c>
      <c r="M155" s="186">
        <f t="shared" si="7"/>
        <v>24000</v>
      </c>
      <c r="N155" s="182">
        <v>0</v>
      </c>
      <c r="O155" s="182">
        <v>9</v>
      </c>
      <c r="P155" s="186">
        <f t="shared" si="9"/>
        <v>18000</v>
      </c>
      <c r="Q155" s="182">
        <v>0</v>
      </c>
      <c r="R155" s="182">
        <v>12</v>
      </c>
      <c r="T155" s="140"/>
      <c r="U155" s="187"/>
      <c r="V155" s="187"/>
      <c r="W155" s="187"/>
      <c r="X155" s="140"/>
      <c r="Y155" s="140"/>
    </row>
    <row r="156" spans="1:25" s="141" customFormat="1" ht="19.5" customHeight="1" x14ac:dyDescent="0.35">
      <c r="A156" s="182" t="s">
        <v>298</v>
      </c>
      <c r="B156" s="182" t="s">
        <v>496</v>
      </c>
      <c r="C156" s="139" t="s">
        <v>168</v>
      </c>
      <c r="D156" s="200" t="s">
        <v>505</v>
      </c>
      <c r="E156" s="183">
        <v>1100</v>
      </c>
      <c r="F156" s="188">
        <v>71457483</v>
      </c>
      <c r="G156" s="189" t="s">
        <v>1022</v>
      </c>
      <c r="H156" s="198" t="s">
        <v>533</v>
      </c>
      <c r="I156" s="182" t="s">
        <v>512</v>
      </c>
      <c r="J156" s="199" t="s">
        <v>533</v>
      </c>
      <c r="K156" s="182">
        <v>4</v>
      </c>
      <c r="L156" s="182">
        <v>12</v>
      </c>
      <c r="M156" s="186">
        <f t="shared" si="7"/>
        <v>13200</v>
      </c>
      <c r="N156" s="182">
        <v>0</v>
      </c>
      <c r="O156" s="182">
        <v>9</v>
      </c>
      <c r="P156" s="186">
        <f t="shared" si="9"/>
        <v>9900</v>
      </c>
      <c r="Q156" s="182">
        <v>0</v>
      </c>
      <c r="R156" s="182">
        <v>12</v>
      </c>
      <c r="T156" s="140"/>
      <c r="U156" s="187"/>
      <c r="V156" s="187"/>
      <c r="W156" s="187"/>
      <c r="X156" s="140"/>
      <c r="Y156" s="140"/>
    </row>
    <row r="157" spans="1:25" s="141" customFormat="1" ht="19.5" customHeight="1" x14ac:dyDescent="0.35">
      <c r="A157" s="182" t="s">
        <v>298</v>
      </c>
      <c r="B157" s="182" t="s">
        <v>496</v>
      </c>
      <c r="C157" s="139" t="s">
        <v>168</v>
      </c>
      <c r="D157" s="200" t="s">
        <v>629</v>
      </c>
      <c r="E157" s="183">
        <v>1200</v>
      </c>
      <c r="F157" s="188">
        <v>40317552</v>
      </c>
      <c r="G157" s="189" t="s">
        <v>1023</v>
      </c>
      <c r="H157" s="198" t="s">
        <v>533</v>
      </c>
      <c r="I157" s="182" t="s">
        <v>512</v>
      </c>
      <c r="J157" s="199" t="s">
        <v>533</v>
      </c>
      <c r="K157" s="182">
        <v>4</v>
      </c>
      <c r="L157" s="182">
        <v>12</v>
      </c>
      <c r="M157" s="186">
        <f t="shared" si="7"/>
        <v>14400</v>
      </c>
      <c r="N157" s="182">
        <v>0</v>
      </c>
      <c r="O157" s="182">
        <v>9</v>
      </c>
      <c r="P157" s="186">
        <f t="shared" si="9"/>
        <v>10800</v>
      </c>
      <c r="Q157" s="182">
        <v>0</v>
      </c>
      <c r="R157" s="182">
        <v>12</v>
      </c>
      <c r="T157" s="140"/>
      <c r="U157" s="187"/>
      <c r="V157" s="187"/>
      <c r="W157" s="187"/>
      <c r="X157" s="140"/>
      <c r="Y157" s="140"/>
    </row>
    <row r="158" spans="1:25" s="141" customFormat="1" ht="19.5" customHeight="1" x14ac:dyDescent="0.35">
      <c r="A158" s="182" t="s">
        <v>298</v>
      </c>
      <c r="B158" s="182" t="s">
        <v>496</v>
      </c>
      <c r="C158" s="139" t="s">
        <v>168</v>
      </c>
      <c r="D158" s="200" t="s">
        <v>606</v>
      </c>
      <c r="E158" s="183">
        <v>2000</v>
      </c>
      <c r="F158" s="202" t="s">
        <v>1024</v>
      </c>
      <c r="G158" s="200" t="s">
        <v>1025</v>
      </c>
      <c r="H158" s="182" t="s">
        <v>653</v>
      </c>
      <c r="I158" s="182" t="s">
        <v>500</v>
      </c>
      <c r="J158" s="182" t="s">
        <v>501</v>
      </c>
      <c r="K158" s="182">
        <v>1</v>
      </c>
      <c r="L158" s="182">
        <v>1</v>
      </c>
      <c r="M158" s="186">
        <f t="shared" si="7"/>
        <v>2000</v>
      </c>
      <c r="N158" s="182">
        <v>0</v>
      </c>
      <c r="O158" s="182">
        <v>9</v>
      </c>
      <c r="P158" s="186">
        <f t="shared" si="9"/>
        <v>18000</v>
      </c>
      <c r="Q158" s="182">
        <v>0</v>
      </c>
      <c r="R158" s="182">
        <v>12</v>
      </c>
      <c r="T158" s="140"/>
      <c r="U158" s="187"/>
      <c r="V158" s="187"/>
      <c r="W158" s="187"/>
      <c r="X158" s="140"/>
      <c r="Y158" s="140"/>
    </row>
    <row r="159" spans="1:25" s="141" customFormat="1" ht="19.5" customHeight="1" x14ac:dyDescent="0.35">
      <c r="A159" s="182" t="s">
        <v>298</v>
      </c>
      <c r="B159" s="182" t="s">
        <v>496</v>
      </c>
      <c r="C159" s="139" t="s">
        <v>168</v>
      </c>
      <c r="D159" s="200" t="s">
        <v>606</v>
      </c>
      <c r="E159" s="183">
        <v>2000</v>
      </c>
      <c r="F159" s="184">
        <v>42236822</v>
      </c>
      <c r="G159" s="185" t="s">
        <v>1026</v>
      </c>
      <c r="H159" s="191" t="s">
        <v>533</v>
      </c>
      <c r="I159" s="182" t="s">
        <v>512</v>
      </c>
      <c r="J159" s="191" t="s">
        <v>533</v>
      </c>
      <c r="K159" s="182">
        <v>4</v>
      </c>
      <c r="L159" s="182">
        <v>12</v>
      </c>
      <c r="M159" s="186">
        <f t="shared" si="7"/>
        <v>24000</v>
      </c>
      <c r="N159" s="182">
        <v>0</v>
      </c>
      <c r="O159" s="182">
        <v>9</v>
      </c>
      <c r="P159" s="186">
        <f t="shared" si="9"/>
        <v>18000</v>
      </c>
      <c r="Q159" s="182">
        <v>0</v>
      </c>
      <c r="R159" s="182">
        <v>12</v>
      </c>
      <c r="T159" s="140"/>
      <c r="U159" s="187" t="s">
        <v>1027</v>
      </c>
      <c r="V159" s="187" t="s">
        <v>1028</v>
      </c>
      <c r="W159" s="187" t="s">
        <v>1029</v>
      </c>
      <c r="X159" s="140"/>
      <c r="Y159" s="140"/>
    </row>
    <row r="160" spans="1:25" s="141" customFormat="1" ht="19.5" customHeight="1" x14ac:dyDescent="0.35">
      <c r="A160" s="182" t="s">
        <v>298</v>
      </c>
      <c r="B160" s="182" t="s">
        <v>496</v>
      </c>
      <c r="C160" s="139" t="s">
        <v>168</v>
      </c>
      <c r="D160" s="200" t="s">
        <v>887</v>
      </c>
      <c r="E160" s="183">
        <v>3000</v>
      </c>
      <c r="F160" s="184">
        <v>44879995</v>
      </c>
      <c r="G160" s="195" t="s">
        <v>1030</v>
      </c>
      <c r="H160" s="182" t="s">
        <v>579</v>
      </c>
      <c r="I160" s="182" t="s">
        <v>500</v>
      </c>
      <c r="J160" s="182" t="s">
        <v>501</v>
      </c>
      <c r="K160" s="182">
        <v>4</v>
      </c>
      <c r="L160" s="182">
        <v>12</v>
      </c>
      <c r="M160" s="186">
        <f t="shared" si="7"/>
        <v>36000</v>
      </c>
      <c r="N160" s="182">
        <v>0</v>
      </c>
      <c r="O160" s="182">
        <v>9</v>
      </c>
      <c r="P160" s="186">
        <f t="shared" si="9"/>
        <v>27000</v>
      </c>
      <c r="Q160" s="182">
        <v>0</v>
      </c>
      <c r="R160" s="182">
        <v>12</v>
      </c>
      <c r="T160" s="140"/>
      <c r="U160" s="187" t="s">
        <v>1031</v>
      </c>
      <c r="V160" s="187" t="s">
        <v>1032</v>
      </c>
      <c r="W160" s="187" t="s">
        <v>1033</v>
      </c>
      <c r="X160" s="140"/>
      <c r="Y160" s="140"/>
    </row>
    <row r="161" spans="1:25" s="141" customFormat="1" ht="19.5" customHeight="1" x14ac:dyDescent="0.35">
      <c r="A161" s="182" t="s">
        <v>298</v>
      </c>
      <c r="B161" s="182" t="s">
        <v>496</v>
      </c>
      <c r="C161" s="139" t="s">
        <v>168</v>
      </c>
      <c r="D161" s="200" t="s">
        <v>568</v>
      </c>
      <c r="E161" s="183">
        <v>2700</v>
      </c>
      <c r="F161" s="184">
        <v>41273426</v>
      </c>
      <c r="G161" s="185" t="s">
        <v>1034</v>
      </c>
      <c r="H161" s="182" t="s">
        <v>801</v>
      </c>
      <c r="I161" s="182" t="s">
        <v>554</v>
      </c>
      <c r="J161" s="182" t="s">
        <v>554</v>
      </c>
      <c r="K161" s="182">
        <v>4</v>
      </c>
      <c r="L161" s="182">
        <v>12</v>
      </c>
      <c r="M161" s="186">
        <f t="shared" si="7"/>
        <v>32400</v>
      </c>
      <c r="N161" s="182">
        <v>0</v>
      </c>
      <c r="O161" s="182">
        <v>9</v>
      </c>
      <c r="P161" s="186">
        <f t="shared" si="9"/>
        <v>24300</v>
      </c>
      <c r="Q161" s="182">
        <v>0</v>
      </c>
      <c r="R161" s="182">
        <v>12</v>
      </c>
      <c r="T161" s="140"/>
      <c r="U161" s="187" t="s">
        <v>1035</v>
      </c>
      <c r="V161" s="187" t="s">
        <v>1036</v>
      </c>
      <c r="W161" s="187" t="s">
        <v>1037</v>
      </c>
      <c r="X161" s="140"/>
      <c r="Y161" s="140"/>
    </row>
    <row r="162" spans="1:25" s="141" customFormat="1" ht="19.5" customHeight="1" x14ac:dyDescent="0.35">
      <c r="A162" s="182" t="s">
        <v>298</v>
      </c>
      <c r="B162" s="182" t="s">
        <v>496</v>
      </c>
      <c r="C162" s="139" t="s">
        <v>168</v>
      </c>
      <c r="D162" s="200" t="s">
        <v>606</v>
      </c>
      <c r="E162" s="183">
        <v>1500</v>
      </c>
      <c r="F162" s="192">
        <v>5377915</v>
      </c>
      <c r="G162" s="189" t="s">
        <v>1038</v>
      </c>
      <c r="H162" s="198" t="s">
        <v>533</v>
      </c>
      <c r="I162" s="182" t="s">
        <v>512</v>
      </c>
      <c r="J162" s="199" t="s">
        <v>533</v>
      </c>
      <c r="K162" s="182">
        <v>4</v>
      </c>
      <c r="L162" s="182">
        <v>12</v>
      </c>
      <c r="M162" s="186">
        <f t="shared" si="7"/>
        <v>18000</v>
      </c>
      <c r="N162" s="182">
        <v>0</v>
      </c>
      <c r="O162" s="182">
        <v>9</v>
      </c>
      <c r="P162" s="186">
        <f t="shared" si="9"/>
        <v>13500</v>
      </c>
      <c r="Q162" s="182">
        <v>0</v>
      </c>
      <c r="R162" s="182">
        <v>12</v>
      </c>
      <c r="T162" s="140"/>
      <c r="U162" s="187"/>
      <c r="V162" s="187"/>
      <c r="W162" s="187"/>
      <c r="X162" s="140"/>
      <c r="Y162" s="140"/>
    </row>
    <row r="163" spans="1:25" s="141" customFormat="1" ht="19.5" customHeight="1" x14ac:dyDescent="0.35">
      <c r="A163" s="182" t="s">
        <v>298</v>
      </c>
      <c r="B163" s="182" t="s">
        <v>496</v>
      </c>
      <c r="C163" s="139" t="s">
        <v>168</v>
      </c>
      <c r="D163" s="200" t="s">
        <v>832</v>
      </c>
      <c r="E163" s="183">
        <v>3000</v>
      </c>
      <c r="F163" s="188">
        <v>43123317</v>
      </c>
      <c r="G163" s="189" t="s">
        <v>1039</v>
      </c>
      <c r="H163" s="182" t="s">
        <v>507</v>
      </c>
      <c r="I163" s="182" t="s">
        <v>500</v>
      </c>
      <c r="J163" s="182" t="s">
        <v>501</v>
      </c>
      <c r="K163" s="182">
        <v>4</v>
      </c>
      <c r="L163" s="182">
        <v>12</v>
      </c>
      <c r="M163" s="186">
        <f t="shared" si="7"/>
        <v>36000</v>
      </c>
      <c r="N163" s="182">
        <v>0</v>
      </c>
      <c r="O163" s="182">
        <v>9</v>
      </c>
      <c r="P163" s="186">
        <f t="shared" si="9"/>
        <v>27000</v>
      </c>
      <c r="Q163" s="182">
        <v>0</v>
      </c>
      <c r="R163" s="182">
        <v>12</v>
      </c>
      <c r="T163" s="140"/>
      <c r="U163" s="187"/>
      <c r="V163" s="187"/>
      <c r="W163" s="187"/>
      <c r="X163" s="140"/>
      <c r="Y163" s="140"/>
    </row>
    <row r="164" spans="1:25" s="141" customFormat="1" ht="19.5" customHeight="1" x14ac:dyDescent="0.35">
      <c r="A164" s="182" t="s">
        <v>298</v>
      </c>
      <c r="B164" s="182" t="s">
        <v>496</v>
      </c>
      <c r="C164" s="139" t="s">
        <v>168</v>
      </c>
      <c r="D164" s="200" t="s">
        <v>497</v>
      </c>
      <c r="E164" s="183">
        <v>4000</v>
      </c>
      <c r="F164" s="184">
        <v>70017461</v>
      </c>
      <c r="G164" s="185" t="s">
        <v>1040</v>
      </c>
      <c r="H164" s="182" t="s">
        <v>768</v>
      </c>
      <c r="I164" s="182" t="s">
        <v>508</v>
      </c>
      <c r="J164" s="182" t="s">
        <v>501</v>
      </c>
      <c r="K164" s="182">
        <v>4</v>
      </c>
      <c r="L164" s="182">
        <v>12</v>
      </c>
      <c r="M164" s="186">
        <f t="shared" si="7"/>
        <v>48000</v>
      </c>
      <c r="N164" s="182">
        <v>1</v>
      </c>
      <c r="O164" s="182">
        <v>9</v>
      </c>
      <c r="P164" s="186">
        <f t="shared" si="9"/>
        <v>36000</v>
      </c>
      <c r="Q164" s="182">
        <v>1</v>
      </c>
      <c r="R164" s="182">
        <v>12</v>
      </c>
      <c r="T164" s="140"/>
      <c r="U164" s="187" t="s">
        <v>1041</v>
      </c>
      <c r="V164" s="187" t="s">
        <v>1042</v>
      </c>
      <c r="W164" s="187" t="s">
        <v>1043</v>
      </c>
      <c r="X164" s="140"/>
      <c r="Y164" s="140"/>
    </row>
    <row r="165" spans="1:25" s="141" customFormat="1" ht="19.5" customHeight="1" x14ac:dyDescent="0.35">
      <c r="A165" s="182" t="s">
        <v>298</v>
      </c>
      <c r="B165" s="182" t="s">
        <v>496</v>
      </c>
      <c r="C165" s="139" t="s">
        <v>168</v>
      </c>
      <c r="D165" s="200" t="s">
        <v>821</v>
      </c>
      <c r="E165" s="183">
        <v>3700</v>
      </c>
      <c r="F165" s="190">
        <v>6198165</v>
      </c>
      <c r="G165" s="185" t="s">
        <v>1044</v>
      </c>
      <c r="H165" s="182" t="s">
        <v>507</v>
      </c>
      <c r="I165" s="182" t="s">
        <v>500</v>
      </c>
      <c r="J165" s="182" t="s">
        <v>501</v>
      </c>
      <c r="K165" s="182">
        <v>4</v>
      </c>
      <c r="L165" s="182">
        <v>12</v>
      </c>
      <c r="M165" s="186">
        <f t="shared" si="7"/>
        <v>44400</v>
      </c>
      <c r="N165" s="182">
        <v>0</v>
      </c>
      <c r="O165" s="182">
        <v>9</v>
      </c>
      <c r="P165" s="186">
        <f t="shared" si="9"/>
        <v>33300</v>
      </c>
      <c r="Q165" s="182">
        <v>0</v>
      </c>
      <c r="R165" s="182">
        <v>12</v>
      </c>
      <c r="T165" s="140"/>
      <c r="U165" s="187" t="s">
        <v>1045</v>
      </c>
      <c r="V165" s="187" t="s">
        <v>1046</v>
      </c>
      <c r="W165" s="187" t="s">
        <v>1047</v>
      </c>
      <c r="X165" s="140"/>
      <c r="Y165" s="140"/>
    </row>
    <row r="166" spans="1:25" s="141" customFormat="1" ht="19.5" customHeight="1" x14ac:dyDescent="0.35">
      <c r="A166" s="182" t="s">
        <v>298</v>
      </c>
      <c r="B166" s="182" t="s">
        <v>496</v>
      </c>
      <c r="C166" s="139" t="s">
        <v>168</v>
      </c>
      <c r="D166" s="200" t="s">
        <v>1048</v>
      </c>
      <c r="E166" s="183">
        <v>6050</v>
      </c>
      <c r="F166" s="184">
        <v>10732367</v>
      </c>
      <c r="G166" s="185" t="s">
        <v>1049</v>
      </c>
      <c r="H166" s="182" t="s">
        <v>653</v>
      </c>
      <c r="I166" s="182" t="s">
        <v>500</v>
      </c>
      <c r="J166" s="182" t="s">
        <v>501</v>
      </c>
      <c r="K166" s="182">
        <v>4</v>
      </c>
      <c r="L166" s="182">
        <v>12</v>
      </c>
      <c r="M166" s="186">
        <f t="shared" si="7"/>
        <v>72600</v>
      </c>
      <c r="N166" s="182">
        <v>1</v>
      </c>
      <c r="O166" s="182">
        <v>9</v>
      </c>
      <c r="P166" s="186">
        <f t="shared" si="9"/>
        <v>54450</v>
      </c>
      <c r="Q166" s="182">
        <v>1</v>
      </c>
      <c r="R166" s="182">
        <v>12</v>
      </c>
      <c r="T166" s="140"/>
      <c r="U166" s="187" t="s">
        <v>1050</v>
      </c>
      <c r="V166" s="187" t="s">
        <v>1051</v>
      </c>
      <c r="W166" s="187" t="s">
        <v>1052</v>
      </c>
      <c r="X166" s="140"/>
      <c r="Y166" s="140"/>
    </row>
    <row r="167" spans="1:25" s="141" customFormat="1" ht="19.5" customHeight="1" x14ac:dyDescent="0.35">
      <c r="A167" s="182" t="s">
        <v>298</v>
      </c>
      <c r="B167" s="182" t="s">
        <v>496</v>
      </c>
      <c r="C167" s="139" t="s">
        <v>168</v>
      </c>
      <c r="D167" s="200" t="s">
        <v>629</v>
      </c>
      <c r="E167" s="183">
        <v>2000</v>
      </c>
      <c r="F167" s="188">
        <v>44533576</v>
      </c>
      <c r="G167" s="189" t="s">
        <v>1053</v>
      </c>
      <c r="H167" s="198" t="s">
        <v>533</v>
      </c>
      <c r="I167" s="182" t="s">
        <v>512</v>
      </c>
      <c r="J167" s="199" t="s">
        <v>533</v>
      </c>
      <c r="K167" s="182">
        <v>4</v>
      </c>
      <c r="L167" s="182">
        <v>12</v>
      </c>
      <c r="M167" s="186">
        <f t="shared" si="7"/>
        <v>24000</v>
      </c>
      <c r="N167" s="182">
        <v>0</v>
      </c>
      <c r="O167" s="182">
        <v>9</v>
      </c>
      <c r="P167" s="186">
        <f t="shared" si="9"/>
        <v>18000</v>
      </c>
      <c r="Q167" s="182">
        <v>0</v>
      </c>
      <c r="R167" s="182">
        <v>12</v>
      </c>
      <c r="T167" s="140"/>
      <c r="U167" s="187"/>
      <c r="V167" s="187"/>
      <c r="W167" s="187"/>
      <c r="X167" s="140"/>
      <c r="Y167" s="140"/>
    </row>
    <row r="168" spans="1:25" s="141" customFormat="1" ht="19.5" customHeight="1" x14ac:dyDescent="0.35">
      <c r="A168" s="182" t="s">
        <v>298</v>
      </c>
      <c r="B168" s="182" t="s">
        <v>496</v>
      </c>
      <c r="C168" s="139" t="s">
        <v>168</v>
      </c>
      <c r="D168" s="200" t="s">
        <v>1054</v>
      </c>
      <c r="E168" s="183">
        <v>3000</v>
      </c>
      <c r="F168" s="202" t="s">
        <v>1055</v>
      </c>
      <c r="G168" s="200" t="s">
        <v>1056</v>
      </c>
      <c r="H168" s="182" t="s">
        <v>1057</v>
      </c>
      <c r="I168" s="182" t="s">
        <v>500</v>
      </c>
      <c r="J168" s="182" t="s">
        <v>501</v>
      </c>
      <c r="K168" s="182">
        <v>1</v>
      </c>
      <c r="L168" s="182">
        <v>1</v>
      </c>
      <c r="M168" s="186">
        <f t="shared" si="7"/>
        <v>3000</v>
      </c>
      <c r="N168" s="182">
        <v>0</v>
      </c>
      <c r="O168" s="182">
        <v>9</v>
      </c>
      <c r="P168" s="186">
        <f t="shared" si="9"/>
        <v>27000</v>
      </c>
      <c r="Q168" s="182">
        <v>0</v>
      </c>
      <c r="R168" s="182">
        <v>12</v>
      </c>
      <c r="T168" s="140"/>
      <c r="U168" s="187"/>
      <c r="V168" s="187"/>
      <c r="W168" s="187"/>
      <c r="X168" s="140"/>
      <c r="Y168" s="140"/>
    </row>
    <row r="169" spans="1:25" s="141" customFormat="1" ht="19.5" customHeight="1" x14ac:dyDescent="0.35">
      <c r="A169" s="182" t="s">
        <v>298</v>
      </c>
      <c r="B169" s="182" t="s">
        <v>496</v>
      </c>
      <c r="C169" s="139" t="s">
        <v>168</v>
      </c>
      <c r="D169" s="200" t="s">
        <v>1058</v>
      </c>
      <c r="E169" s="183">
        <v>2000</v>
      </c>
      <c r="F169" s="188">
        <v>45395729</v>
      </c>
      <c r="G169" s="189" t="s">
        <v>1059</v>
      </c>
      <c r="H169" s="182" t="s">
        <v>507</v>
      </c>
      <c r="I169" s="182" t="s">
        <v>508</v>
      </c>
      <c r="J169" s="182" t="s">
        <v>501</v>
      </c>
      <c r="K169" s="182">
        <v>4</v>
      </c>
      <c r="L169" s="182">
        <v>12</v>
      </c>
      <c r="M169" s="186">
        <f t="shared" si="7"/>
        <v>24000</v>
      </c>
      <c r="N169" s="182">
        <v>0</v>
      </c>
      <c r="O169" s="182">
        <v>9</v>
      </c>
      <c r="P169" s="186">
        <f t="shared" si="9"/>
        <v>18000</v>
      </c>
      <c r="Q169" s="182">
        <v>0</v>
      </c>
      <c r="R169" s="182">
        <v>12</v>
      </c>
      <c r="T169" s="140"/>
      <c r="U169" s="187"/>
      <c r="V169" s="187"/>
      <c r="W169" s="187"/>
      <c r="X169" s="140"/>
      <c r="Y169" s="140"/>
    </row>
    <row r="170" spans="1:25" s="141" customFormat="1" ht="19.5" customHeight="1" x14ac:dyDescent="0.35">
      <c r="A170" s="182" t="s">
        <v>298</v>
      </c>
      <c r="B170" s="182" t="s">
        <v>496</v>
      </c>
      <c r="C170" s="139" t="s">
        <v>168</v>
      </c>
      <c r="D170" s="200" t="s">
        <v>790</v>
      </c>
      <c r="E170" s="183">
        <v>2500</v>
      </c>
      <c r="F170" s="184">
        <v>40199501</v>
      </c>
      <c r="G170" s="185" t="s">
        <v>1060</v>
      </c>
      <c r="H170" s="191" t="s">
        <v>533</v>
      </c>
      <c r="I170" s="182" t="s">
        <v>512</v>
      </c>
      <c r="J170" s="191" t="s">
        <v>533</v>
      </c>
      <c r="K170" s="182">
        <v>4</v>
      </c>
      <c r="L170" s="182">
        <v>12</v>
      </c>
      <c r="M170" s="186">
        <f t="shared" si="7"/>
        <v>30000</v>
      </c>
      <c r="N170" s="182">
        <v>0</v>
      </c>
      <c r="O170" s="182">
        <v>9</v>
      </c>
      <c r="P170" s="186">
        <f t="shared" si="9"/>
        <v>22500</v>
      </c>
      <c r="Q170" s="182">
        <v>0</v>
      </c>
      <c r="R170" s="182">
        <v>12</v>
      </c>
      <c r="T170" s="140"/>
      <c r="U170" s="187" t="s">
        <v>1061</v>
      </c>
      <c r="V170" s="187" t="s">
        <v>1062</v>
      </c>
      <c r="W170" s="187" t="s">
        <v>1063</v>
      </c>
      <c r="X170" s="140"/>
      <c r="Y170" s="140"/>
    </row>
    <row r="171" spans="1:25" s="141" customFormat="1" ht="19.5" customHeight="1" x14ac:dyDescent="0.35">
      <c r="A171" s="182" t="s">
        <v>298</v>
      </c>
      <c r="B171" s="182" t="s">
        <v>496</v>
      </c>
      <c r="C171" s="139" t="s">
        <v>168</v>
      </c>
      <c r="D171" s="200" t="s">
        <v>505</v>
      </c>
      <c r="E171" s="183">
        <v>1500</v>
      </c>
      <c r="F171" s="188">
        <v>47713264</v>
      </c>
      <c r="G171" s="189" t="s">
        <v>1064</v>
      </c>
      <c r="H171" s="198" t="s">
        <v>507</v>
      </c>
      <c r="I171" s="182" t="s">
        <v>508</v>
      </c>
      <c r="J171" s="199" t="s">
        <v>501</v>
      </c>
      <c r="K171" s="182">
        <v>4</v>
      </c>
      <c r="L171" s="182">
        <v>12</v>
      </c>
      <c r="M171" s="186">
        <f t="shared" si="7"/>
        <v>18000</v>
      </c>
      <c r="N171" s="182">
        <v>0</v>
      </c>
      <c r="O171" s="182">
        <v>9</v>
      </c>
      <c r="P171" s="186">
        <f t="shared" si="9"/>
        <v>13500</v>
      </c>
      <c r="Q171" s="182">
        <v>0</v>
      </c>
      <c r="R171" s="182">
        <v>12</v>
      </c>
      <c r="T171" s="140"/>
      <c r="U171" s="187"/>
      <c r="V171" s="187"/>
      <c r="W171" s="187"/>
      <c r="X171" s="140"/>
      <c r="Y171" s="140"/>
    </row>
    <row r="172" spans="1:25" s="141" customFormat="1" ht="19.5" customHeight="1" x14ac:dyDescent="0.35">
      <c r="A172" s="182" t="s">
        <v>298</v>
      </c>
      <c r="B172" s="182" t="s">
        <v>496</v>
      </c>
      <c r="C172" s="139" t="s">
        <v>168</v>
      </c>
      <c r="D172" s="200" t="s">
        <v>616</v>
      </c>
      <c r="E172" s="183">
        <v>7100</v>
      </c>
      <c r="F172" s="188">
        <v>7709300</v>
      </c>
      <c r="G172" s="189" t="s">
        <v>1065</v>
      </c>
      <c r="H172" s="198" t="s">
        <v>507</v>
      </c>
      <c r="I172" s="182" t="s">
        <v>500</v>
      </c>
      <c r="J172" s="199" t="s">
        <v>501</v>
      </c>
      <c r="K172" s="182">
        <v>0</v>
      </c>
      <c r="L172" s="182">
        <v>12</v>
      </c>
      <c r="M172" s="186">
        <f t="shared" si="7"/>
        <v>85200</v>
      </c>
      <c r="N172" s="182">
        <v>0</v>
      </c>
      <c r="O172" s="182">
        <v>9</v>
      </c>
      <c r="P172" s="186">
        <f t="shared" si="9"/>
        <v>63900</v>
      </c>
      <c r="Q172" s="182">
        <v>0</v>
      </c>
      <c r="R172" s="182">
        <v>12</v>
      </c>
      <c r="T172" s="140"/>
      <c r="U172" s="187"/>
      <c r="V172" s="187"/>
      <c r="W172" s="187"/>
      <c r="X172" s="140"/>
      <c r="Y172" s="140"/>
    </row>
    <row r="173" spans="1:25" s="141" customFormat="1" ht="19.5" customHeight="1" x14ac:dyDescent="0.35">
      <c r="A173" s="182" t="s">
        <v>298</v>
      </c>
      <c r="B173" s="182" t="s">
        <v>496</v>
      </c>
      <c r="C173" s="139" t="s">
        <v>168</v>
      </c>
      <c r="D173" s="200" t="s">
        <v>821</v>
      </c>
      <c r="E173" s="183">
        <v>7100</v>
      </c>
      <c r="F173" s="188">
        <v>42762305</v>
      </c>
      <c r="G173" s="189" t="s">
        <v>1066</v>
      </c>
      <c r="H173" s="198" t="s">
        <v>507</v>
      </c>
      <c r="I173" s="182" t="s">
        <v>500</v>
      </c>
      <c r="J173" s="199" t="s">
        <v>501</v>
      </c>
      <c r="K173" s="182">
        <v>0</v>
      </c>
      <c r="L173" s="182">
        <v>12</v>
      </c>
      <c r="M173" s="186">
        <f>E173*L173</f>
        <v>85200</v>
      </c>
      <c r="N173" s="182">
        <v>1</v>
      </c>
      <c r="O173" s="182">
        <v>9</v>
      </c>
      <c r="P173" s="186">
        <f>E173*O173</f>
        <v>63900</v>
      </c>
      <c r="Q173" s="182">
        <v>1</v>
      </c>
      <c r="R173" s="182">
        <v>12</v>
      </c>
      <c r="T173" s="140"/>
      <c r="U173" s="187"/>
      <c r="V173" s="187"/>
      <c r="W173" s="187"/>
      <c r="X173" s="140"/>
      <c r="Y173" s="140"/>
    </row>
    <row r="174" spans="1:25" s="141" customFormat="1" ht="19.5" customHeight="1" x14ac:dyDescent="0.35">
      <c r="A174" s="182" t="s">
        <v>298</v>
      </c>
      <c r="B174" s="182" t="s">
        <v>496</v>
      </c>
      <c r="C174" s="139" t="s">
        <v>168</v>
      </c>
      <c r="D174" s="200" t="s">
        <v>1067</v>
      </c>
      <c r="E174" s="183">
        <v>7100</v>
      </c>
      <c r="F174" s="188" t="s">
        <v>1068</v>
      </c>
      <c r="G174" s="189" t="s">
        <v>1069</v>
      </c>
      <c r="H174" s="198" t="s">
        <v>507</v>
      </c>
      <c r="I174" s="182" t="s">
        <v>500</v>
      </c>
      <c r="J174" s="199" t="s">
        <v>501</v>
      </c>
      <c r="K174" s="182">
        <v>0</v>
      </c>
      <c r="L174" s="182">
        <v>12</v>
      </c>
      <c r="M174" s="186">
        <f>E174*L174</f>
        <v>85200</v>
      </c>
      <c r="N174" s="182">
        <v>1</v>
      </c>
      <c r="O174" s="182">
        <v>9</v>
      </c>
      <c r="P174" s="186">
        <f>E174*O174</f>
        <v>63900</v>
      </c>
      <c r="Q174" s="182">
        <v>1</v>
      </c>
      <c r="R174" s="182">
        <v>12</v>
      </c>
      <c r="T174" s="140"/>
      <c r="U174" s="187"/>
      <c r="V174" s="187"/>
      <c r="W174" s="187"/>
      <c r="X174" s="140"/>
      <c r="Y174" s="140"/>
    </row>
    <row r="175" spans="1:25" s="141" customFormat="1" ht="19.5" customHeight="1" x14ac:dyDescent="0.35">
      <c r="A175" s="182" t="s">
        <v>298</v>
      </c>
      <c r="B175" s="182" t="s">
        <v>496</v>
      </c>
      <c r="C175" s="139" t="s">
        <v>168</v>
      </c>
      <c r="D175" s="200" t="s">
        <v>821</v>
      </c>
      <c r="E175" s="183">
        <v>6050</v>
      </c>
      <c r="F175" s="188">
        <v>43580808</v>
      </c>
      <c r="G175" s="189" t="s">
        <v>1070</v>
      </c>
      <c r="H175" s="198" t="s">
        <v>507</v>
      </c>
      <c r="I175" s="182" t="s">
        <v>628</v>
      </c>
      <c r="J175" s="199" t="s">
        <v>501</v>
      </c>
      <c r="K175" s="182">
        <v>0</v>
      </c>
      <c r="L175" s="182">
        <v>12</v>
      </c>
      <c r="M175" s="186">
        <f>E175*L175</f>
        <v>72600</v>
      </c>
      <c r="N175" s="182">
        <v>1</v>
      </c>
      <c r="O175" s="182">
        <v>9</v>
      </c>
      <c r="P175" s="186">
        <f>E175*O175</f>
        <v>54450</v>
      </c>
      <c r="Q175" s="182">
        <v>1</v>
      </c>
      <c r="R175" s="182">
        <v>12</v>
      </c>
      <c r="T175" s="140"/>
      <c r="U175" s="187"/>
      <c r="V175" s="187"/>
      <c r="W175" s="187"/>
      <c r="X175" s="140"/>
      <c r="Y175" s="140"/>
    </row>
    <row r="176" spans="1:25" s="141" customFormat="1" ht="19.5" customHeight="1" x14ac:dyDescent="0.35">
      <c r="A176" s="182" t="s">
        <v>298</v>
      </c>
      <c r="B176" s="182" t="s">
        <v>496</v>
      </c>
      <c r="C176" s="139" t="s">
        <v>168</v>
      </c>
      <c r="D176" s="200" t="s">
        <v>1071</v>
      </c>
      <c r="E176" s="183">
        <v>7100</v>
      </c>
      <c r="F176" s="188">
        <v>40638488</v>
      </c>
      <c r="G176" s="189" t="s">
        <v>1072</v>
      </c>
      <c r="H176" s="198" t="s">
        <v>507</v>
      </c>
      <c r="I176" s="182" t="s">
        <v>500</v>
      </c>
      <c r="J176" s="199" t="s">
        <v>501</v>
      </c>
      <c r="K176" s="182">
        <v>0</v>
      </c>
      <c r="L176" s="182">
        <v>0</v>
      </c>
      <c r="M176" s="186">
        <f t="shared" si="7"/>
        <v>0</v>
      </c>
      <c r="N176" s="182">
        <v>1</v>
      </c>
      <c r="O176" s="182">
        <v>3</v>
      </c>
      <c r="P176" s="186">
        <f>E176*O176</f>
        <v>21300</v>
      </c>
      <c r="Q176" s="182">
        <v>1</v>
      </c>
      <c r="R176" s="182">
        <v>12</v>
      </c>
      <c r="T176" s="140"/>
      <c r="U176" s="187"/>
      <c r="V176" s="187"/>
      <c r="W176" s="187"/>
      <c r="X176" s="140"/>
      <c r="Y176" s="140"/>
    </row>
    <row r="177" spans="1:18" s="148" customFormat="1" x14ac:dyDescent="0.35">
      <c r="A177" s="120"/>
      <c r="B177" s="120"/>
      <c r="C177" s="120"/>
      <c r="D177" s="212"/>
      <c r="E177" s="146">
        <f>SUM(E5:E176)</f>
        <v>456480</v>
      </c>
      <c r="F177" s="120"/>
      <c r="G177" s="118"/>
      <c r="H177" s="118"/>
      <c r="I177" s="118"/>
      <c r="J177" s="118"/>
      <c r="K177" s="147"/>
      <c r="L177" s="147"/>
      <c r="M177" s="146">
        <f>SUM(M124:M176)</f>
        <v>1523900</v>
      </c>
      <c r="N177" s="147"/>
      <c r="O177" s="147"/>
      <c r="P177" s="146">
        <f>SUM(P5:P176)</f>
        <v>3783240</v>
      </c>
      <c r="Q177" s="147"/>
      <c r="R177" s="147"/>
    </row>
    <row r="178" spans="1:18" x14ac:dyDescent="0.35">
      <c r="A178" s="37" t="s">
        <v>250</v>
      </c>
    </row>
    <row r="179" spans="1:18" x14ac:dyDescent="0.35">
      <c r="A179" s="37" t="s">
        <v>282</v>
      </c>
    </row>
  </sheetData>
  <mergeCells count="8">
    <mergeCell ref="Q3:R3"/>
    <mergeCell ref="C2:R2"/>
    <mergeCell ref="A1:R1"/>
    <mergeCell ref="A3:E3"/>
    <mergeCell ref="F3:J3"/>
    <mergeCell ref="K3:M3"/>
    <mergeCell ref="N3:P3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6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46.265625" style="42" customWidth="1"/>
    <col min="2" max="2" width="23.59765625" style="42" customWidth="1"/>
    <col min="3" max="3" width="35.3984375" style="42" customWidth="1"/>
    <col min="4" max="8" width="15.59765625" style="42" customWidth="1"/>
    <col min="9" max="16384" width="11.3984375" style="42"/>
  </cols>
  <sheetData>
    <row r="1" spans="1:22" s="79" customFormat="1" x14ac:dyDescent="0.35">
      <c r="A1" s="359" t="s">
        <v>267</v>
      </c>
      <c r="B1" s="359"/>
      <c r="C1" s="359"/>
      <c r="D1" s="359"/>
      <c r="E1" s="359"/>
      <c r="F1" s="359"/>
      <c r="G1" s="359"/>
      <c r="H1" s="359"/>
    </row>
    <row r="2" spans="1:22" ht="30.75" customHeight="1" x14ac:dyDescent="0.35">
      <c r="A2" s="134" t="s">
        <v>295</v>
      </c>
      <c r="B2" s="338"/>
      <c r="C2" s="338"/>
      <c r="D2" s="338"/>
      <c r="E2" s="338"/>
      <c r="F2" s="338"/>
      <c r="G2" s="338"/>
      <c r="H2" s="33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35">
      <c r="A3" s="357" t="s">
        <v>245</v>
      </c>
      <c r="B3" s="357" t="s">
        <v>146</v>
      </c>
      <c r="C3" s="359" t="s">
        <v>244</v>
      </c>
      <c r="D3" s="359"/>
      <c r="E3" s="359"/>
      <c r="F3" s="359"/>
      <c r="G3" s="359"/>
      <c r="H3" s="359"/>
    </row>
    <row r="4" spans="1:22" s="43" customFormat="1" ht="36.75" customHeight="1" x14ac:dyDescent="0.35">
      <c r="A4" s="358"/>
      <c r="B4" s="358"/>
      <c r="C4" s="138" t="s">
        <v>147</v>
      </c>
      <c r="D4" s="138" t="s">
        <v>243</v>
      </c>
      <c r="E4" s="91" t="s">
        <v>148</v>
      </c>
      <c r="F4" s="138" t="s">
        <v>149</v>
      </c>
      <c r="G4" s="138" t="s">
        <v>150</v>
      </c>
      <c r="H4" s="138" t="s">
        <v>246</v>
      </c>
    </row>
    <row r="5" spans="1:22" x14ac:dyDescent="0.35">
      <c r="A5" s="94"/>
      <c r="B5" s="94"/>
      <c r="C5" s="95"/>
      <c r="D5" s="95"/>
      <c r="E5" s="95"/>
      <c r="F5" s="95"/>
      <c r="G5" s="102"/>
      <c r="H5" s="102"/>
    </row>
    <row r="6" spans="1:22" x14ac:dyDescent="0.35">
      <c r="A6" s="94" t="s">
        <v>68</v>
      </c>
      <c r="B6" s="94">
        <v>1295</v>
      </c>
      <c r="C6" s="95" t="s">
        <v>308</v>
      </c>
      <c r="D6" s="95" t="s">
        <v>309</v>
      </c>
      <c r="E6" s="95"/>
      <c r="F6" s="95" t="s">
        <v>310</v>
      </c>
      <c r="G6" s="103">
        <v>1453011</v>
      </c>
      <c r="H6" s="103">
        <v>10905245</v>
      </c>
    </row>
    <row r="7" spans="1:22" x14ac:dyDescent="0.35">
      <c r="A7" s="94"/>
      <c r="B7" s="94"/>
      <c r="C7" s="95"/>
      <c r="D7" s="95"/>
      <c r="E7" s="95"/>
      <c r="F7" s="95"/>
      <c r="G7" s="103"/>
      <c r="H7" s="103"/>
    </row>
    <row r="8" spans="1:22" x14ac:dyDescent="0.35">
      <c r="A8" s="94" t="s">
        <v>69</v>
      </c>
      <c r="B8" s="94">
        <v>1295</v>
      </c>
      <c r="C8" s="95" t="s">
        <v>308</v>
      </c>
      <c r="D8" s="95" t="s">
        <v>311</v>
      </c>
      <c r="E8" s="95"/>
      <c r="F8" s="95" t="s">
        <v>310</v>
      </c>
      <c r="G8" s="103">
        <v>223797.35</v>
      </c>
      <c r="H8" s="103">
        <v>216372.12</v>
      </c>
    </row>
    <row r="9" spans="1:22" x14ac:dyDescent="0.35">
      <c r="A9" s="94"/>
      <c r="B9" s="94"/>
      <c r="C9" s="95"/>
      <c r="D9" s="95"/>
      <c r="E9" s="95"/>
      <c r="F9" s="95"/>
      <c r="G9" s="103"/>
      <c r="H9" s="103"/>
    </row>
    <row r="10" spans="1:22" x14ac:dyDescent="0.35">
      <c r="A10" s="94" t="s">
        <v>70</v>
      </c>
      <c r="B10" s="94">
        <v>1295</v>
      </c>
      <c r="C10" s="95"/>
      <c r="D10" s="95"/>
      <c r="E10" s="95"/>
      <c r="F10" s="95" t="s">
        <v>310</v>
      </c>
      <c r="G10" s="103">
        <v>0</v>
      </c>
      <c r="H10" s="103">
        <v>0</v>
      </c>
    </row>
    <row r="11" spans="1:22" x14ac:dyDescent="0.35">
      <c r="A11" s="94" t="s">
        <v>151</v>
      </c>
      <c r="B11" s="94"/>
      <c r="C11" s="95"/>
      <c r="D11" s="95"/>
      <c r="E11" s="95"/>
      <c r="F11" s="95"/>
      <c r="G11" s="103"/>
      <c r="H11" s="103"/>
    </row>
    <row r="12" spans="1:22" x14ac:dyDescent="0.35">
      <c r="A12" s="94"/>
      <c r="B12" s="94"/>
      <c r="C12" s="95"/>
      <c r="D12" s="95"/>
      <c r="E12" s="95"/>
      <c r="F12" s="95"/>
      <c r="G12" s="103"/>
      <c r="H12" s="103"/>
    </row>
    <row r="13" spans="1:22" x14ac:dyDescent="0.35">
      <c r="A13" s="94" t="s">
        <v>72</v>
      </c>
      <c r="B13" s="94">
        <v>1295</v>
      </c>
      <c r="C13" s="95"/>
      <c r="D13" s="95"/>
      <c r="E13" s="95"/>
      <c r="F13" s="95" t="s">
        <v>310</v>
      </c>
      <c r="G13" s="103">
        <v>0</v>
      </c>
      <c r="H13" s="103">
        <v>0</v>
      </c>
    </row>
    <row r="14" spans="1:22" x14ac:dyDescent="0.35">
      <c r="A14" s="94"/>
      <c r="B14" s="94"/>
      <c r="C14" s="95"/>
      <c r="D14" s="95"/>
      <c r="E14" s="95"/>
      <c r="F14" s="95"/>
      <c r="G14" s="103"/>
      <c r="H14" s="103"/>
    </row>
    <row r="15" spans="1:22" x14ac:dyDescent="0.35">
      <c r="A15" s="94" t="s">
        <v>73</v>
      </c>
      <c r="B15" s="94">
        <v>1295</v>
      </c>
      <c r="C15" s="95"/>
      <c r="D15" s="95"/>
      <c r="E15" s="95"/>
      <c r="F15" s="95"/>
      <c r="G15" s="103"/>
      <c r="H15" s="103"/>
    </row>
    <row r="16" spans="1:22" x14ac:dyDescent="0.35">
      <c r="A16" s="94"/>
      <c r="B16" s="94"/>
      <c r="C16" s="95"/>
      <c r="D16" s="95"/>
      <c r="E16" s="95"/>
      <c r="F16" s="95"/>
      <c r="G16" s="103"/>
      <c r="H16" s="103"/>
    </row>
    <row r="17" spans="1:8" x14ac:dyDescent="0.35">
      <c r="A17" s="94" t="s">
        <v>74</v>
      </c>
      <c r="B17" s="94"/>
      <c r="C17" s="95"/>
      <c r="D17" s="95"/>
      <c r="E17" s="95"/>
      <c r="F17" s="95" t="s">
        <v>310</v>
      </c>
      <c r="G17" s="103">
        <v>0</v>
      </c>
      <c r="H17" s="103">
        <v>0</v>
      </c>
    </row>
    <row r="18" spans="1:8" x14ac:dyDescent="0.35">
      <c r="A18" s="94" t="s">
        <v>75</v>
      </c>
      <c r="B18" s="94"/>
      <c r="C18" s="95"/>
      <c r="D18" s="95"/>
      <c r="E18" s="95"/>
      <c r="F18" s="95"/>
      <c r="G18" s="103"/>
      <c r="H18" s="103"/>
    </row>
    <row r="19" spans="1:8" x14ac:dyDescent="0.35">
      <c r="A19" s="94" t="s">
        <v>76</v>
      </c>
      <c r="B19" s="94"/>
      <c r="C19" s="95"/>
      <c r="D19" s="95"/>
      <c r="E19" s="95"/>
      <c r="F19" s="95" t="s">
        <v>310</v>
      </c>
      <c r="G19" s="103">
        <v>0</v>
      </c>
      <c r="H19" s="103">
        <v>0</v>
      </c>
    </row>
    <row r="20" spans="1:8" x14ac:dyDescent="0.35">
      <c r="A20" s="94" t="s">
        <v>77</v>
      </c>
      <c r="B20" s="94"/>
      <c r="C20" s="95"/>
      <c r="D20" s="95"/>
      <c r="E20" s="95"/>
      <c r="F20" s="95" t="s">
        <v>310</v>
      </c>
      <c r="G20" s="103">
        <v>0</v>
      </c>
      <c r="H20" s="103">
        <v>0</v>
      </c>
    </row>
    <row r="21" spans="1:8" x14ac:dyDescent="0.35">
      <c r="A21" s="94" t="s">
        <v>78</v>
      </c>
      <c r="B21" s="94"/>
      <c r="C21" s="95"/>
      <c r="D21" s="95"/>
      <c r="E21" s="95"/>
      <c r="F21" s="95" t="s">
        <v>310</v>
      </c>
      <c r="G21" s="103">
        <v>0</v>
      </c>
      <c r="H21" s="103">
        <v>0</v>
      </c>
    </row>
    <row r="22" spans="1:8" x14ac:dyDescent="0.35">
      <c r="A22" s="94" t="s">
        <v>152</v>
      </c>
      <c r="B22" s="94"/>
      <c r="C22" s="95"/>
      <c r="D22" s="95"/>
      <c r="E22" s="95"/>
      <c r="F22" s="95" t="s">
        <v>310</v>
      </c>
      <c r="G22" s="103">
        <v>0</v>
      </c>
      <c r="H22" s="103">
        <v>0</v>
      </c>
    </row>
    <row r="23" spans="1:8" x14ac:dyDescent="0.35">
      <c r="A23" s="94"/>
      <c r="B23" s="94"/>
      <c r="C23" s="94"/>
      <c r="D23" s="94"/>
      <c r="E23" s="94"/>
      <c r="F23" s="94"/>
      <c r="G23" s="94"/>
      <c r="H23" s="94"/>
    </row>
    <row r="24" spans="1:8" x14ac:dyDescent="0.35">
      <c r="A24" s="92" t="s">
        <v>9</v>
      </c>
      <c r="B24" s="92"/>
      <c r="C24" s="93"/>
      <c r="D24" s="93"/>
      <c r="E24" s="93"/>
      <c r="F24" s="93"/>
      <c r="G24" s="93"/>
      <c r="H24" s="93"/>
    </row>
    <row r="25" spans="1:8" x14ac:dyDescent="0.35">
      <c r="A25" s="79" t="s">
        <v>153</v>
      </c>
    </row>
    <row r="26" spans="1:8" x14ac:dyDescent="0.35">
      <c r="A26" s="79" t="s">
        <v>247</v>
      </c>
    </row>
    <row r="32" spans="1:8" ht="12" thickBot="1" x14ac:dyDescent="0.4"/>
    <row r="33" spans="2:5" ht="12" thickBot="1" x14ac:dyDescent="0.4">
      <c r="B33" s="104"/>
      <c r="C33" s="177"/>
      <c r="D33" s="105"/>
      <c r="E33" s="105"/>
    </row>
    <row r="34" spans="2:5" ht="12" thickBot="1" x14ac:dyDescent="0.4">
      <c r="B34" s="105"/>
      <c r="C34" s="178"/>
      <c r="D34" s="105"/>
      <c r="E34" s="105"/>
    </row>
    <row r="35" spans="2:5" x14ac:dyDescent="0.35">
      <c r="B35" s="105"/>
      <c r="C35" s="104"/>
      <c r="D35" s="104"/>
      <c r="E35" s="105"/>
    </row>
    <row r="36" spans="2:5" x14ac:dyDescent="0.35">
      <c r="B36" s="105"/>
      <c r="C36" s="105"/>
      <c r="D36" s="105"/>
      <c r="E36" s="105"/>
    </row>
  </sheetData>
  <mergeCells count="5">
    <mergeCell ref="A3:A4"/>
    <mergeCell ref="B3:B4"/>
    <mergeCell ref="C3:H3"/>
    <mergeCell ref="A1:H1"/>
    <mergeCell ref="B2:H2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M37" workbookViewId="0">
      <selection activeCell="T11" sqref="T11"/>
    </sheetView>
  </sheetViews>
  <sheetFormatPr baseColWidth="10" defaultColWidth="13.73046875" defaultRowHeight="11.65" x14ac:dyDescent="0.35"/>
  <cols>
    <col min="1" max="16384" width="13.73046875" style="238"/>
  </cols>
  <sheetData>
    <row r="1" spans="1:22" ht="38.25" customHeight="1" x14ac:dyDescent="0.35">
      <c r="A1" s="282" t="s">
        <v>258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22" ht="23.25" customHeight="1" x14ac:dyDescent="0.35">
      <c r="A2" s="295" t="s">
        <v>295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39"/>
      <c r="S2" s="239"/>
      <c r="T2" s="239"/>
      <c r="U2" s="239"/>
      <c r="V2" s="239"/>
    </row>
    <row r="3" spans="1:22" s="240" customFormat="1" ht="28.5" customHeight="1" x14ac:dyDescent="0.45">
      <c r="A3" s="293" t="s">
        <v>5</v>
      </c>
      <c r="B3" s="294" t="s">
        <v>26</v>
      </c>
      <c r="C3" s="293" t="s">
        <v>6</v>
      </c>
      <c r="D3" s="293"/>
      <c r="E3" s="293"/>
      <c r="F3" s="293"/>
      <c r="G3" s="293"/>
      <c r="H3" s="293"/>
      <c r="I3" s="293"/>
      <c r="J3" s="293" t="s">
        <v>7</v>
      </c>
      <c r="K3" s="293"/>
      <c r="L3" s="293"/>
      <c r="M3" s="293"/>
      <c r="N3" s="293"/>
      <c r="O3" s="293" t="s">
        <v>8</v>
      </c>
      <c r="P3" s="293"/>
      <c r="Q3" s="276" t="s">
        <v>9</v>
      </c>
    </row>
    <row r="4" spans="1:22" s="241" customFormat="1" ht="185.25" x14ac:dyDescent="0.35">
      <c r="A4" s="293"/>
      <c r="B4" s="294"/>
      <c r="C4" s="227" t="s">
        <v>10</v>
      </c>
      <c r="D4" s="227" t="s">
        <v>11</v>
      </c>
      <c r="E4" s="227" t="s">
        <v>12</v>
      </c>
      <c r="F4" s="227" t="s">
        <v>13</v>
      </c>
      <c r="G4" s="227" t="s">
        <v>14</v>
      </c>
      <c r="H4" s="227" t="s">
        <v>15</v>
      </c>
      <c r="I4" s="227" t="s">
        <v>16</v>
      </c>
      <c r="J4" s="227" t="s">
        <v>17</v>
      </c>
      <c r="K4" s="227" t="s">
        <v>18</v>
      </c>
      <c r="L4" s="227" t="s">
        <v>19</v>
      </c>
      <c r="M4" s="227" t="s">
        <v>20</v>
      </c>
      <c r="N4" s="227" t="s">
        <v>21</v>
      </c>
      <c r="O4" s="227" t="s">
        <v>22</v>
      </c>
      <c r="P4" s="227" t="s">
        <v>23</v>
      </c>
      <c r="Q4" s="227" t="s">
        <v>24</v>
      </c>
    </row>
    <row r="5" spans="1:22" ht="15" customHeight="1" x14ac:dyDescent="0.35">
      <c r="A5" s="242" t="s">
        <v>297</v>
      </c>
      <c r="B5" s="242" t="s">
        <v>298</v>
      </c>
      <c r="C5" s="243"/>
      <c r="D5" s="244">
        <v>10588239</v>
      </c>
      <c r="E5" s="245"/>
      <c r="F5" s="244">
        <v>10386866</v>
      </c>
      <c r="G5" s="245"/>
      <c r="H5" s="244">
        <v>194857</v>
      </c>
      <c r="I5" s="246">
        <f>SUM(D5:H5)</f>
        <v>21169962</v>
      </c>
      <c r="J5" s="243"/>
      <c r="K5" s="245"/>
      <c r="L5" s="244">
        <v>1682057</v>
      </c>
      <c r="M5" s="245"/>
      <c r="N5" s="246"/>
      <c r="O5" s="243"/>
      <c r="P5" s="246">
        <f>SUM(L5:O5)</f>
        <v>1682057</v>
      </c>
      <c r="Q5" s="243">
        <f>+P5+I5</f>
        <v>22852019</v>
      </c>
    </row>
    <row r="6" spans="1:22" ht="22.5" customHeight="1" x14ac:dyDescent="0.35">
      <c r="A6" s="247" t="s">
        <v>35</v>
      </c>
      <c r="B6" s="247"/>
      <c r="C6" s="248">
        <f>+C5</f>
        <v>0</v>
      </c>
      <c r="D6" s="248">
        <f t="shared" ref="D6:Q6" si="0">+D5</f>
        <v>10588239</v>
      </c>
      <c r="E6" s="248">
        <f t="shared" si="0"/>
        <v>0</v>
      </c>
      <c r="F6" s="248">
        <f t="shared" si="0"/>
        <v>10386866</v>
      </c>
      <c r="G6" s="248">
        <f t="shared" si="0"/>
        <v>0</v>
      </c>
      <c r="H6" s="248">
        <f t="shared" si="0"/>
        <v>194857</v>
      </c>
      <c r="I6" s="248">
        <f t="shared" si="0"/>
        <v>21169962</v>
      </c>
      <c r="J6" s="248">
        <f t="shared" si="0"/>
        <v>0</v>
      </c>
      <c r="K6" s="248">
        <f t="shared" si="0"/>
        <v>0</v>
      </c>
      <c r="L6" s="248">
        <f t="shared" si="0"/>
        <v>1682057</v>
      </c>
      <c r="M6" s="248">
        <f t="shared" si="0"/>
        <v>0</v>
      </c>
      <c r="N6" s="248">
        <f t="shared" si="0"/>
        <v>0</v>
      </c>
      <c r="O6" s="248">
        <f t="shared" si="0"/>
        <v>0</v>
      </c>
      <c r="P6" s="248">
        <f t="shared" si="0"/>
        <v>1682057</v>
      </c>
      <c r="Q6" s="248">
        <f t="shared" si="0"/>
        <v>22852019</v>
      </c>
    </row>
    <row r="7" spans="1:22" x14ac:dyDescent="0.35">
      <c r="A7" s="249"/>
      <c r="B7" s="249"/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</sheetData>
  <mergeCells count="7">
    <mergeCell ref="A1:Q1"/>
    <mergeCell ref="A3:A4"/>
    <mergeCell ref="B3:B4"/>
    <mergeCell ref="C3:I3"/>
    <mergeCell ref="J3:N3"/>
    <mergeCell ref="O3:P3"/>
    <mergeCell ref="A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tabSelected="1" workbookViewId="0">
      <selection activeCell="C27" sqref="C27"/>
    </sheetView>
  </sheetViews>
  <sheetFormatPr baseColWidth="10" defaultColWidth="11.265625" defaultRowHeight="11.65" x14ac:dyDescent="0.35"/>
  <cols>
    <col min="1" max="1" width="33" style="5" customWidth="1"/>
    <col min="2" max="13" width="8.59765625" style="5" customWidth="1"/>
    <col min="14" max="14" width="11.73046875" style="5" customWidth="1"/>
    <col min="15" max="15" width="11" style="5" customWidth="1"/>
    <col min="16" max="16" width="7" style="5" customWidth="1"/>
    <col min="17" max="16384" width="11.265625" style="5"/>
  </cols>
  <sheetData>
    <row r="1" spans="1:21" ht="28.5" customHeight="1" x14ac:dyDescent="0.35">
      <c r="A1" s="297" t="s">
        <v>259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21" ht="20.25" customHeight="1" x14ac:dyDescent="0.35">
      <c r="A2" s="299" t="s">
        <v>295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1"/>
      <c r="Q2" s="6"/>
      <c r="R2" s="6"/>
      <c r="S2" s="6"/>
      <c r="T2" s="6"/>
      <c r="U2" s="6"/>
    </row>
    <row r="3" spans="1:21" ht="30.75" customHeight="1" x14ac:dyDescent="0.35">
      <c r="A3" s="297" t="s">
        <v>53</v>
      </c>
      <c r="B3" s="297" t="s">
        <v>190</v>
      </c>
      <c r="C3" s="297"/>
      <c r="D3" s="297"/>
      <c r="E3" s="297"/>
      <c r="F3" s="297"/>
      <c r="G3" s="297"/>
      <c r="H3" s="297"/>
      <c r="I3" s="297" t="s">
        <v>189</v>
      </c>
      <c r="J3" s="297"/>
      <c r="K3" s="297"/>
      <c r="L3" s="297"/>
      <c r="M3" s="297"/>
      <c r="N3" s="229" t="s">
        <v>191</v>
      </c>
      <c r="O3" s="297" t="s">
        <v>9</v>
      </c>
      <c r="P3" s="297"/>
    </row>
    <row r="4" spans="1:21" s="230" customFormat="1" ht="80.25" customHeight="1" x14ac:dyDescent="0.45">
      <c r="A4" s="298"/>
      <c r="B4" s="228" t="s">
        <v>54</v>
      </c>
      <c r="C4" s="228" t="s">
        <v>55</v>
      </c>
      <c r="D4" s="228" t="s">
        <v>56</v>
      </c>
      <c r="E4" s="228" t="s">
        <v>57</v>
      </c>
      <c r="F4" s="228" t="s">
        <v>58</v>
      </c>
      <c r="G4" s="228" t="s">
        <v>59</v>
      </c>
      <c r="H4" s="228" t="s">
        <v>60</v>
      </c>
      <c r="I4" s="228" t="s">
        <v>61</v>
      </c>
      <c r="J4" s="228" t="s">
        <v>59</v>
      </c>
      <c r="K4" s="228" t="s">
        <v>62</v>
      </c>
      <c r="L4" s="228" t="s">
        <v>63</v>
      </c>
      <c r="M4" s="228" t="s">
        <v>64</v>
      </c>
      <c r="N4" s="228" t="s">
        <v>65</v>
      </c>
      <c r="O4" s="228" t="s">
        <v>66</v>
      </c>
      <c r="P4" s="228" t="s">
        <v>67</v>
      </c>
    </row>
    <row r="5" spans="1:21" x14ac:dyDescent="0.35">
      <c r="A5" s="1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16"/>
    </row>
    <row r="6" spans="1:21" ht="21.75" customHeight="1" x14ac:dyDescent="0.35">
      <c r="A6" s="231" t="s">
        <v>68</v>
      </c>
      <c r="B6" s="97"/>
      <c r="C6" s="97">
        <v>10588239</v>
      </c>
      <c r="D6" s="97"/>
      <c r="E6" s="97">
        <v>10386866</v>
      </c>
      <c r="F6" s="97"/>
      <c r="G6" s="97">
        <v>194857</v>
      </c>
      <c r="H6" s="97">
        <f>+G6+E6+C6</f>
        <v>21169962</v>
      </c>
      <c r="I6" s="97"/>
      <c r="J6" s="97"/>
      <c r="K6" s="97">
        <v>1682057</v>
      </c>
      <c r="L6" s="97"/>
      <c r="M6" s="97">
        <f>SUM(K6:L6)</f>
        <v>1682057</v>
      </c>
      <c r="N6" s="97"/>
      <c r="O6" s="97">
        <f>+M6+H6</f>
        <v>22852019</v>
      </c>
      <c r="P6" s="16"/>
    </row>
    <row r="7" spans="1:21" ht="20.25" customHeight="1" x14ac:dyDescent="0.35">
      <c r="A7" s="231" t="s">
        <v>69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16"/>
    </row>
    <row r="8" spans="1:21" ht="18" customHeight="1" x14ac:dyDescent="0.35">
      <c r="A8" s="231" t="s">
        <v>70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"/>
    </row>
    <row r="9" spans="1:21" ht="18.75" customHeight="1" x14ac:dyDescent="0.35">
      <c r="A9" s="231" t="s">
        <v>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6"/>
    </row>
    <row r="10" spans="1:21" ht="19.5" customHeight="1" x14ac:dyDescent="0.35">
      <c r="A10" s="232" t="s">
        <v>72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6"/>
    </row>
    <row r="11" spans="1:21" ht="18" customHeight="1" x14ac:dyDescent="0.35">
      <c r="A11" s="231" t="s">
        <v>73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6"/>
    </row>
    <row r="12" spans="1:21" x14ac:dyDescent="0.35">
      <c r="A12" s="233" t="s">
        <v>184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6"/>
    </row>
    <row r="13" spans="1:21" ht="23.25" x14ac:dyDescent="0.35">
      <c r="A13" s="234" t="s">
        <v>185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6"/>
    </row>
    <row r="14" spans="1:21" x14ac:dyDescent="0.35">
      <c r="A14" s="234" t="s">
        <v>186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6"/>
    </row>
    <row r="15" spans="1:21" x14ac:dyDescent="0.35">
      <c r="A15" s="116" t="s">
        <v>187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6"/>
    </row>
    <row r="16" spans="1:21" x14ac:dyDescent="0.35">
      <c r="A16" s="116" t="s">
        <v>188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6"/>
    </row>
    <row r="17" spans="1:16" x14ac:dyDescent="0.35">
      <c r="A17" s="16" t="s">
        <v>79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6"/>
    </row>
    <row r="18" spans="1:16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 x14ac:dyDescent="0.35">
      <c r="A19" s="235" t="s">
        <v>9</v>
      </c>
      <c r="B19" s="236">
        <f>SUM(B6:B11)</f>
        <v>0</v>
      </c>
      <c r="C19" s="236">
        <f t="shared" ref="C19:O19" si="0">SUM(C6:C11)</f>
        <v>10588239</v>
      </c>
      <c r="D19" s="236">
        <f t="shared" si="0"/>
        <v>0</v>
      </c>
      <c r="E19" s="236">
        <f t="shared" si="0"/>
        <v>10386866</v>
      </c>
      <c r="F19" s="236">
        <f t="shared" si="0"/>
        <v>0</v>
      </c>
      <c r="G19" s="236">
        <f t="shared" si="0"/>
        <v>194857</v>
      </c>
      <c r="H19" s="236">
        <f t="shared" si="0"/>
        <v>21169962</v>
      </c>
      <c r="I19" s="236">
        <f t="shared" si="0"/>
        <v>0</v>
      </c>
      <c r="J19" s="236">
        <f t="shared" si="0"/>
        <v>0</v>
      </c>
      <c r="K19" s="236">
        <f t="shared" si="0"/>
        <v>1682057</v>
      </c>
      <c r="L19" s="236">
        <f t="shared" si="0"/>
        <v>0</v>
      </c>
      <c r="M19" s="236">
        <f t="shared" si="0"/>
        <v>1682057</v>
      </c>
      <c r="N19" s="236">
        <f t="shared" si="0"/>
        <v>0</v>
      </c>
      <c r="O19" s="236">
        <f t="shared" si="0"/>
        <v>22852019</v>
      </c>
      <c r="P19" s="83"/>
    </row>
    <row r="20" spans="1:16" x14ac:dyDescent="0.35">
      <c r="A20" s="237"/>
    </row>
  </sheetData>
  <mergeCells count="6">
    <mergeCell ref="A1:P1"/>
    <mergeCell ref="A3:A4"/>
    <mergeCell ref="B3:H3"/>
    <mergeCell ref="I3:M3"/>
    <mergeCell ref="O3:P3"/>
    <mergeCell ref="A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4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29.73046875" style="5" customWidth="1"/>
    <col min="2" max="2" width="16.265625" style="5" bestFit="1" customWidth="1"/>
    <col min="3" max="18" width="9.59765625" style="5" customWidth="1"/>
    <col min="19" max="19" width="11.3984375" style="5"/>
    <col min="20" max="20" width="26" style="5" customWidth="1"/>
    <col min="21" max="16384" width="11.3984375" style="5"/>
  </cols>
  <sheetData>
    <row r="1" spans="1:22" ht="27" customHeight="1" x14ac:dyDescent="0.35">
      <c r="A1" s="297" t="s">
        <v>260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20.25" customHeight="1" x14ac:dyDescent="0.35">
      <c r="A2" s="299" t="s">
        <v>295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1"/>
      <c r="S2" s="6"/>
      <c r="T2" s="6"/>
      <c r="U2" s="6"/>
      <c r="V2" s="6"/>
    </row>
    <row r="3" spans="1:22" ht="38.25" customHeight="1" x14ac:dyDescent="0.35">
      <c r="A3" s="297" t="s">
        <v>80</v>
      </c>
      <c r="B3" s="282" t="s">
        <v>81</v>
      </c>
      <c r="C3" s="294" t="s">
        <v>82</v>
      </c>
      <c r="D3" s="294"/>
      <c r="E3" s="294"/>
      <c r="F3" s="294"/>
      <c r="G3" s="294"/>
      <c r="H3" s="294"/>
      <c r="I3" s="294"/>
      <c r="J3" s="293" t="s">
        <v>7</v>
      </c>
      <c r="K3" s="293"/>
      <c r="L3" s="293"/>
      <c r="M3" s="293"/>
      <c r="N3" s="293"/>
      <c r="O3" s="293" t="s">
        <v>8</v>
      </c>
      <c r="P3" s="293"/>
      <c r="Q3" s="293" t="s">
        <v>9</v>
      </c>
      <c r="R3" s="293"/>
    </row>
    <row r="4" spans="1:22" ht="112.5" customHeight="1" x14ac:dyDescent="0.35">
      <c r="A4" s="297"/>
      <c r="B4" s="282"/>
      <c r="C4" s="227" t="s">
        <v>83</v>
      </c>
      <c r="D4" s="227" t="s">
        <v>84</v>
      </c>
      <c r="E4" s="227" t="s">
        <v>85</v>
      </c>
      <c r="F4" s="227" t="s">
        <v>86</v>
      </c>
      <c r="G4" s="227" t="s">
        <v>87</v>
      </c>
      <c r="H4" s="227" t="s">
        <v>88</v>
      </c>
      <c r="I4" s="227" t="s">
        <v>16</v>
      </c>
      <c r="J4" s="227" t="s">
        <v>87</v>
      </c>
      <c r="K4" s="227" t="s">
        <v>88</v>
      </c>
      <c r="L4" s="227" t="s">
        <v>89</v>
      </c>
      <c r="M4" s="227" t="s">
        <v>90</v>
      </c>
      <c r="N4" s="227" t="s">
        <v>21</v>
      </c>
      <c r="O4" s="227" t="s">
        <v>91</v>
      </c>
      <c r="P4" s="227" t="s">
        <v>23</v>
      </c>
      <c r="Q4" s="227" t="s">
        <v>92</v>
      </c>
      <c r="R4" s="227" t="s">
        <v>25</v>
      </c>
    </row>
    <row r="5" spans="1:22" x14ac:dyDescent="0.35">
      <c r="A5" s="29" t="s">
        <v>93</v>
      </c>
      <c r="B5" s="14">
        <v>2021</v>
      </c>
      <c r="C5" s="30"/>
      <c r="D5" s="31"/>
      <c r="E5" s="31"/>
      <c r="F5" s="31"/>
      <c r="G5" s="31"/>
      <c r="H5" s="31"/>
      <c r="I5" s="32"/>
      <c r="J5" s="30"/>
      <c r="K5" s="31"/>
      <c r="L5" s="31"/>
      <c r="M5" s="31"/>
      <c r="N5" s="32"/>
      <c r="O5" s="33"/>
      <c r="P5" s="31"/>
      <c r="Q5" s="31"/>
      <c r="R5" s="32"/>
    </row>
    <row r="6" spans="1:22" x14ac:dyDescent="0.35">
      <c r="A6" s="13"/>
      <c r="B6" s="14">
        <v>2022</v>
      </c>
      <c r="C6" s="15"/>
      <c r="D6" s="16"/>
      <c r="E6" s="16"/>
      <c r="F6" s="16"/>
      <c r="G6" s="16"/>
      <c r="H6" s="16"/>
      <c r="I6" s="17"/>
      <c r="J6" s="15"/>
      <c r="K6" s="16"/>
      <c r="L6" s="16"/>
      <c r="M6" s="16"/>
      <c r="N6" s="17"/>
      <c r="O6" s="18"/>
      <c r="P6" s="16"/>
      <c r="Q6" s="16"/>
      <c r="R6" s="17"/>
    </row>
    <row r="7" spans="1:22" x14ac:dyDescent="0.35">
      <c r="A7" s="13"/>
      <c r="B7" s="14">
        <v>2023</v>
      </c>
      <c r="C7" s="19"/>
      <c r="D7" s="20"/>
      <c r="E7" s="20"/>
      <c r="F7" s="20"/>
      <c r="G7" s="20"/>
      <c r="H7" s="20"/>
      <c r="I7" s="21"/>
      <c r="J7" s="19"/>
      <c r="K7" s="20"/>
      <c r="L7" s="20"/>
      <c r="M7" s="20"/>
      <c r="N7" s="21"/>
      <c r="O7" s="22"/>
      <c r="P7" s="20"/>
      <c r="Q7" s="20"/>
      <c r="R7" s="21"/>
    </row>
    <row r="8" spans="1:22" ht="21.75" customHeight="1" thickBot="1" x14ac:dyDescent="0.4">
      <c r="A8" s="23"/>
      <c r="B8" s="24" t="s">
        <v>192</v>
      </c>
      <c r="C8" s="25"/>
      <c r="D8" s="26"/>
      <c r="E8" s="26"/>
      <c r="F8" s="26"/>
      <c r="G8" s="26"/>
      <c r="H8" s="26"/>
      <c r="I8" s="27"/>
      <c r="J8" s="25"/>
      <c r="K8" s="26"/>
      <c r="L8" s="26"/>
      <c r="M8" s="26"/>
      <c r="N8" s="27"/>
      <c r="O8" s="28"/>
      <c r="P8" s="26"/>
      <c r="Q8" s="26"/>
      <c r="R8" s="27"/>
      <c r="T8" s="36"/>
    </row>
    <row r="9" spans="1:22" x14ac:dyDescent="0.35">
      <c r="A9" s="29" t="s">
        <v>94</v>
      </c>
      <c r="B9" s="8">
        <v>2021</v>
      </c>
      <c r="C9" s="30"/>
      <c r="D9" s="31"/>
      <c r="E9" s="31"/>
      <c r="F9" s="31"/>
      <c r="G9" s="31"/>
      <c r="H9" s="31"/>
      <c r="I9" s="32"/>
      <c r="J9" s="30"/>
      <c r="K9" s="31"/>
      <c r="L9" s="31"/>
      <c r="M9" s="31"/>
      <c r="N9" s="32"/>
      <c r="O9" s="33"/>
      <c r="P9" s="31"/>
      <c r="Q9" s="31"/>
      <c r="R9" s="32"/>
    </row>
    <row r="10" spans="1:22" x14ac:dyDescent="0.35">
      <c r="A10" s="13"/>
      <c r="B10" s="14">
        <v>2022</v>
      </c>
      <c r="C10" s="15"/>
      <c r="D10" s="16"/>
      <c r="E10" s="16"/>
      <c r="F10" s="16"/>
      <c r="G10" s="16"/>
      <c r="H10" s="16"/>
      <c r="I10" s="17"/>
      <c r="J10" s="15"/>
      <c r="K10" s="16"/>
      <c r="L10" s="16"/>
      <c r="M10" s="16"/>
      <c r="N10" s="17"/>
      <c r="O10" s="18"/>
      <c r="P10" s="16"/>
      <c r="Q10" s="16"/>
      <c r="R10" s="17"/>
    </row>
    <row r="11" spans="1:22" x14ac:dyDescent="0.35">
      <c r="A11" s="13"/>
      <c r="B11" s="14">
        <v>2023</v>
      </c>
      <c r="C11" s="15"/>
      <c r="D11" s="16"/>
      <c r="E11" s="16"/>
      <c r="F11" s="16"/>
      <c r="G11" s="16"/>
      <c r="H11" s="16"/>
      <c r="I11" s="17"/>
      <c r="J11" s="15"/>
      <c r="K11" s="16"/>
      <c r="L11" s="16"/>
      <c r="M11" s="16"/>
      <c r="N11" s="17"/>
      <c r="O11" s="18"/>
      <c r="P11" s="16"/>
      <c r="Q11" s="16"/>
      <c r="R11" s="17"/>
    </row>
    <row r="12" spans="1:22" ht="12" thickBot="1" x14ac:dyDescent="0.4">
      <c r="A12" s="34"/>
      <c r="B12" s="24" t="s">
        <v>192</v>
      </c>
      <c r="C12" s="25"/>
      <c r="D12" s="26"/>
      <c r="E12" s="26"/>
      <c r="F12" s="26" t="s">
        <v>95</v>
      </c>
      <c r="G12" s="26"/>
      <c r="H12" s="26"/>
      <c r="I12" s="27"/>
      <c r="J12" s="25"/>
      <c r="K12" s="26"/>
      <c r="L12" s="26"/>
      <c r="M12" s="26"/>
      <c r="N12" s="27"/>
      <c r="O12" s="28"/>
      <c r="P12" s="26"/>
      <c r="Q12" s="26"/>
      <c r="R12" s="27"/>
    </row>
    <row r="13" spans="1:22" x14ac:dyDescent="0.35">
      <c r="A13" s="7" t="s">
        <v>96</v>
      </c>
      <c r="B13" s="8">
        <v>2021</v>
      </c>
      <c r="C13" s="9"/>
      <c r="D13" s="10"/>
      <c r="E13" s="10"/>
      <c r="F13" s="10"/>
      <c r="G13" s="10"/>
      <c r="H13" s="10"/>
      <c r="I13" s="11"/>
      <c r="J13" s="9"/>
      <c r="K13" s="10"/>
      <c r="L13" s="10"/>
      <c r="M13" s="10"/>
      <c r="N13" s="11"/>
      <c r="O13" s="12"/>
      <c r="P13" s="10"/>
      <c r="Q13" s="10"/>
      <c r="R13" s="11"/>
    </row>
    <row r="14" spans="1:22" x14ac:dyDescent="0.35">
      <c r="A14" s="13"/>
      <c r="B14" s="14">
        <v>2022</v>
      </c>
      <c r="C14" s="15"/>
      <c r="D14" s="16"/>
      <c r="E14" s="16"/>
      <c r="F14" s="16"/>
      <c r="G14" s="16"/>
      <c r="H14" s="16"/>
      <c r="I14" s="17"/>
      <c r="J14" s="15"/>
      <c r="K14" s="16"/>
      <c r="L14" s="16"/>
      <c r="M14" s="16"/>
      <c r="N14" s="17"/>
      <c r="O14" s="18"/>
      <c r="P14" s="16"/>
      <c r="Q14" s="16"/>
      <c r="R14" s="17"/>
    </row>
    <row r="15" spans="1:22" x14ac:dyDescent="0.35">
      <c r="A15" s="13"/>
      <c r="B15" s="14">
        <v>2023</v>
      </c>
      <c r="C15" s="15"/>
      <c r="D15" s="16"/>
      <c r="E15" s="16"/>
      <c r="F15" s="16"/>
      <c r="G15" s="16"/>
      <c r="H15" s="16"/>
      <c r="I15" s="17"/>
      <c r="J15" s="15"/>
      <c r="K15" s="16"/>
      <c r="L15" s="16"/>
      <c r="M15" s="16"/>
      <c r="N15" s="17"/>
      <c r="O15" s="18"/>
      <c r="P15" s="16"/>
      <c r="Q15" s="16"/>
      <c r="R15" s="17"/>
    </row>
    <row r="16" spans="1:22" ht="12" thickBot="1" x14ac:dyDescent="0.4">
      <c r="A16" s="34"/>
      <c r="B16" s="24" t="s">
        <v>192</v>
      </c>
      <c r="C16" s="25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7"/>
      <c r="O16" s="28"/>
      <c r="P16" s="26"/>
      <c r="Q16" s="26"/>
      <c r="R16" s="27"/>
    </row>
    <row r="17" spans="1:18" x14ac:dyDescent="0.35">
      <c r="A17" s="7" t="s">
        <v>97</v>
      </c>
      <c r="B17" s="8">
        <v>2021</v>
      </c>
      <c r="C17" s="9"/>
      <c r="D17" s="10"/>
      <c r="E17" s="10"/>
      <c r="F17" s="10"/>
      <c r="G17" s="10"/>
      <c r="H17" s="10"/>
      <c r="I17" s="11"/>
      <c r="J17" s="9"/>
      <c r="K17" s="10"/>
      <c r="L17" s="10"/>
      <c r="M17" s="10"/>
      <c r="N17" s="11"/>
      <c r="O17" s="12"/>
      <c r="P17" s="10"/>
      <c r="Q17" s="10"/>
      <c r="R17" s="11"/>
    </row>
    <row r="18" spans="1:18" x14ac:dyDescent="0.35">
      <c r="A18" s="13"/>
      <c r="B18" s="14">
        <v>2022</v>
      </c>
      <c r="C18" s="15"/>
      <c r="D18" s="16"/>
      <c r="E18" s="16"/>
      <c r="F18" s="16"/>
      <c r="G18" s="16"/>
      <c r="H18" s="16"/>
      <c r="I18" s="17"/>
      <c r="J18" s="15"/>
      <c r="K18" s="16"/>
      <c r="L18" s="16"/>
      <c r="M18" s="16"/>
      <c r="N18" s="17"/>
      <c r="O18" s="18"/>
      <c r="P18" s="16"/>
      <c r="Q18" s="16"/>
      <c r="R18" s="17"/>
    </row>
    <row r="19" spans="1:18" x14ac:dyDescent="0.35">
      <c r="A19" s="13"/>
      <c r="B19" s="14">
        <v>2023</v>
      </c>
      <c r="C19" s="15"/>
      <c r="D19" s="16"/>
      <c r="E19" s="16"/>
      <c r="F19" s="16"/>
      <c r="G19" s="16"/>
      <c r="H19" s="16"/>
      <c r="I19" s="17"/>
      <c r="J19" s="15"/>
      <c r="K19" s="16"/>
      <c r="L19" s="16"/>
      <c r="M19" s="16"/>
      <c r="N19" s="17"/>
      <c r="O19" s="18"/>
      <c r="P19" s="16"/>
      <c r="Q19" s="16"/>
      <c r="R19" s="17"/>
    </row>
    <row r="20" spans="1:18" ht="12" thickBot="1" x14ac:dyDescent="0.4">
      <c r="A20" s="34"/>
      <c r="B20" s="24" t="s">
        <v>192</v>
      </c>
      <c r="C20" s="25"/>
      <c r="D20" s="26"/>
      <c r="E20" s="26"/>
      <c r="F20" s="26"/>
      <c r="G20" s="26"/>
      <c r="H20" s="26"/>
      <c r="I20" s="27"/>
      <c r="J20" s="25"/>
      <c r="K20" s="26"/>
      <c r="L20" s="26"/>
      <c r="M20" s="26"/>
      <c r="N20" s="27"/>
      <c r="O20" s="28"/>
      <c r="P20" s="26"/>
      <c r="Q20" s="26"/>
      <c r="R20" s="27"/>
    </row>
    <row r="21" spans="1:18" x14ac:dyDescent="0.35">
      <c r="A21" s="7" t="s">
        <v>98</v>
      </c>
      <c r="B21" s="8">
        <v>2021</v>
      </c>
      <c r="C21" s="9"/>
      <c r="D21" s="10"/>
      <c r="E21" s="10"/>
      <c r="F21" s="10"/>
      <c r="G21" s="10"/>
      <c r="H21" s="10"/>
      <c r="I21" s="11"/>
      <c r="J21" s="9"/>
      <c r="K21" s="10"/>
      <c r="L21" s="10"/>
      <c r="M21" s="10"/>
      <c r="N21" s="11"/>
      <c r="O21" s="12"/>
      <c r="P21" s="10"/>
      <c r="Q21" s="10"/>
      <c r="R21" s="11"/>
    </row>
    <row r="22" spans="1:18" x14ac:dyDescent="0.35">
      <c r="A22" s="13"/>
      <c r="B22" s="14">
        <v>2022</v>
      </c>
      <c r="C22" s="15"/>
      <c r="D22" s="16"/>
      <c r="E22" s="16"/>
      <c r="F22" s="16"/>
      <c r="G22" s="16"/>
      <c r="H22" s="16"/>
      <c r="I22" s="17"/>
      <c r="J22" s="15"/>
      <c r="K22" s="16"/>
      <c r="L22" s="16"/>
      <c r="M22" s="16"/>
      <c r="N22" s="17"/>
      <c r="O22" s="18"/>
      <c r="P22" s="16"/>
      <c r="Q22" s="16"/>
      <c r="R22" s="17"/>
    </row>
    <row r="23" spans="1:18" x14ac:dyDescent="0.35">
      <c r="A23" s="13"/>
      <c r="B23" s="14">
        <v>2023</v>
      </c>
      <c r="C23" s="15"/>
      <c r="D23" s="16"/>
      <c r="E23" s="16"/>
      <c r="F23" s="16"/>
      <c r="G23" s="16"/>
      <c r="H23" s="16"/>
      <c r="I23" s="17"/>
      <c r="J23" s="15"/>
      <c r="K23" s="16"/>
      <c r="L23" s="16"/>
      <c r="M23" s="16"/>
      <c r="N23" s="17"/>
      <c r="O23" s="18"/>
      <c r="P23" s="16"/>
      <c r="Q23" s="16"/>
      <c r="R23" s="17"/>
    </row>
    <row r="24" spans="1:18" ht="12" thickBot="1" x14ac:dyDescent="0.4">
      <c r="A24" s="34"/>
      <c r="B24" s="24" t="s">
        <v>192</v>
      </c>
      <c r="C24" s="25"/>
      <c r="D24" s="26"/>
      <c r="E24" s="26"/>
      <c r="F24" s="26"/>
      <c r="G24" s="26"/>
      <c r="H24" s="26"/>
      <c r="I24" s="27"/>
      <c r="J24" s="25"/>
      <c r="K24" s="26"/>
      <c r="L24" s="26"/>
      <c r="M24" s="26"/>
      <c r="N24" s="27"/>
      <c r="O24" s="28"/>
      <c r="P24" s="26"/>
      <c r="Q24" s="26"/>
      <c r="R24" s="27"/>
    </row>
    <row r="25" spans="1:18" x14ac:dyDescent="0.35">
      <c r="A25" s="7" t="s">
        <v>99</v>
      </c>
      <c r="B25" s="8">
        <v>2021</v>
      </c>
      <c r="C25" s="9"/>
      <c r="D25" s="96">
        <v>10624401</v>
      </c>
      <c r="E25" s="96"/>
      <c r="F25" s="96">
        <v>9552725</v>
      </c>
      <c r="G25" s="96"/>
      <c r="H25" s="96">
        <v>227728</v>
      </c>
      <c r="I25" s="98">
        <f>SUM(D25:H25)</f>
        <v>20404854</v>
      </c>
      <c r="J25" s="9"/>
      <c r="K25" s="10"/>
      <c r="L25" s="10"/>
      <c r="M25" s="10"/>
      <c r="N25" s="11">
        <f>+L25</f>
        <v>0</v>
      </c>
      <c r="O25" s="12"/>
      <c r="P25" s="10"/>
      <c r="Q25" s="96">
        <f>+N25+I25</f>
        <v>20404854</v>
      </c>
      <c r="R25" s="11"/>
    </row>
    <row r="26" spans="1:18" x14ac:dyDescent="0.35">
      <c r="A26" s="13"/>
      <c r="B26" s="14">
        <v>2022</v>
      </c>
      <c r="C26" s="15"/>
      <c r="D26" s="97">
        <v>10517880</v>
      </c>
      <c r="E26" s="97"/>
      <c r="F26" s="97">
        <v>9815297</v>
      </c>
      <c r="G26" s="97"/>
      <c r="H26" s="97">
        <v>207824</v>
      </c>
      <c r="I26" s="99">
        <f t="shared" ref="I26:I27" si="0">SUM(D26:H26)</f>
        <v>20541001</v>
      </c>
      <c r="J26" s="15"/>
      <c r="K26" s="16"/>
      <c r="L26" s="16"/>
      <c r="M26" s="16"/>
      <c r="N26" s="17">
        <f>+L26</f>
        <v>0</v>
      </c>
      <c r="O26" s="18"/>
      <c r="P26" s="16"/>
      <c r="Q26" s="97">
        <f>+N26+I26</f>
        <v>20541001</v>
      </c>
      <c r="R26" s="17"/>
    </row>
    <row r="27" spans="1:18" x14ac:dyDescent="0.35">
      <c r="A27" s="13"/>
      <c r="B27" s="14">
        <v>2023</v>
      </c>
      <c r="C27" s="15"/>
      <c r="D27" s="97">
        <v>10588239</v>
      </c>
      <c r="E27" s="97"/>
      <c r="F27" s="97">
        <v>10386866</v>
      </c>
      <c r="G27" s="97"/>
      <c r="H27" s="97">
        <v>194857</v>
      </c>
      <c r="I27" s="99">
        <f t="shared" si="0"/>
        <v>21169962</v>
      </c>
      <c r="J27" s="15"/>
      <c r="K27" s="16"/>
      <c r="L27" s="97">
        <v>1682057</v>
      </c>
      <c r="M27" s="16"/>
      <c r="N27" s="100">
        <f>+L27</f>
        <v>1682057</v>
      </c>
      <c r="O27" s="18"/>
      <c r="P27" s="16"/>
      <c r="Q27" s="97">
        <f>+N27+I27</f>
        <v>22852019</v>
      </c>
      <c r="R27" s="17"/>
    </row>
    <row r="28" spans="1:18" ht="12" thickBot="1" x14ac:dyDescent="0.4">
      <c r="A28" s="34"/>
      <c r="B28" s="24" t="s">
        <v>192</v>
      </c>
      <c r="C28" s="25"/>
      <c r="D28" s="132">
        <f>+D27*100/D26-100</f>
        <v>0.66894659380027122</v>
      </c>
      <c r="E28" s="26"/>
      <c r="F28" s="132">
        <f>+F27*100/F26-100</f>
        <v>5.8232471213046324</v>
      </c>
      <c r="G28" s="26"/>
      <c r="H28" s="132">
        <f>+H27*100/H26-100</f>
        <v>-6.2394141196396902</v>
      </c>
      <c r="I28" s="132">
        <f>+I27*100/I26-100</f>
        <v>3.0619783329936041</v>
      </c>
      <c r="J28" s="25"/>
      <c r="K28" s="26"/>
      <c r="L28" s="132">
        <v>100</v>
      </c>
      <c r="M28" s="26"/>
      <c r="N28" s="132">
        <v>100</v>
      </c>
      <c r="O28" s="28"/>
      <c r="P28" s="26"/>
      <c r="Q28" s="132">
        <f>+Q27*100/Q26-100</f>
        <v>11.250756474818346</v>
      </c>
      <c r="R28" s="27"/>
    </row>
    <row r="29" spans="1:18" x14ac:dyDescent="0.35">
      <c r="A29" s="7" t="s">
        <v>100</v>
      </c>
      <c r="B29" s="8">
        <v>2021</v>
      </c>
      <c r="C29" s="9"/>
      <c r="D29" s="10"/>
      <c r="E29" s="10"/>
      <c r="F29" s="10"/>
      <c r="G29" s="10"/>
      <c r="H29" s="10"/>
      <c r="I29" s="11"/>
      <c r="J29" s="9"/>
      <c r="K29" s="10"/>
      <c r="L29" s="10"/>
      <c r="M29" s="10"/>
      <c r="N29" s="11"/>
      <c r="O29" s="12"/>
      <c r="P29" s="10"/>
      <c r="Q29" s="10"/>
      <c r="R29" s="11"/>
    </row>
    <row r="30" spans="1:18" x14ac:dyDescent="0.35">
      <c r="A30" s="13"/>
      <c r="B30" s="14">
        <v>2022</v>
      </c>
      <c r="C30" s="15"/>
      <c r="D30" s="16"/>
      <c r="E30" s="16"/>
      <c r="F30" s="16"/>
      <c r="G30" s="16"/>
      <c r="H30" s="16"/>
      <c r="I30" s="17"/>
      <c r="J30" s="15"/>
      <c r="K30" s="16"/>
      <c r="L30" s="16"/>
      <c r="M30" s="16"/>
      <c r="N30" s="17"/>
      <c r="O30" s="18"/>
      <c r="P30" s="16"/>
      <c r="Q30" s="16"/>
      <c r="R30" s="17"/>
    </row>
    <row r="31" spans="1:18" x14ac:dyDescent="0.35">
      <c r="A31" s="13"/>
      <c r="B31" s="14">
        <v>2023</v>
      </c>
      <c r="C31" s="15"/>
      <c r="D31" s="16"/>
      <c r="E31" s="16"/>
      <c r="F31" s="16"/>
      <c r="G31" s="16"/>
      <c r="H31" s="16"/>
      <c r="I31" s="17"/>
      <c r="J31" s="15"/>
      <c r="K31" s="16"/>
      <c r="L31" s="16"/>
      <c r="M31" s="16"/>
      <c r="N31" s="17"/>
      <c r="O31" s="18"/>
      <c r="P31" s="16"/>
      <c r="Q31" s="16"/>
      <c r="R31" s="17"/>
    </row>
    <row r="32" spans="1:18" ht="12" thickBot="1" x14ac:dyDescent="0.4">
      <c r="A32" s="34"/>
      <c r="B32" s="24" t="s">
        <v>192</v>
      </c>
      <c r="C32" s="25"/>
      <c r="D32" s="26"/>
      <c r="E32" s="26"/>
      <c r="F32" s="26"/>
      <c r="G32" s="26"/>
      <c r="H32" s="26"/>
      <c r="I32" s="27"/>
      <c r="J32" s="25"/>
      <c r="K32" s="26"/>
      <c r="L32" s="26"/>
      <c r="M32" s="26"/>
      <c r="N32" s="27"/>
      <c r="O32" s="28"/>
      <c r="P32" s="26"/>
      <c r="Q32" s="26"/>
      <c r="R32" s="27"/>
    </row>
    <row r="33" spans="1:18" x14ac:dyDescent="0.35">
      <c r="A33" s="7" t="s">
        <v>101</v>
      </c>
      <c r="B33" s="8">
        <v>2021</v>
      </c>
      <c r="C33" s="9"/>
      <c r="D33" s="10"/>
      <c r="E33" s="10"/>
      <c r="F33" s="10"/>
      <c r="G33" s="10"/>
      <c r="H33" s="10"/>
      <c r="I33" s="11"/>
      <c r="J33" s="9"/>
      <c r="K33" s="10"/>
      <c r="L33" s="10"/>
      <c r="M33" s="10"/>
      <c r="N33" s="11"/>
      <c r="O33" s="12"/>
      <c r="P33" s="10"/>
      <c r="Q33" s="10"/>
      <c r="R33" s="11"/>
    </row>
    <row r="34" spans="1:18" x14ac:dyDescent="0.35">
      <c r="A34" s="13"/>
      <c r="B34" s="14">
        <v>2022</v>
      </c>
      <c r="C34" s="15"/>
      <c r="D34" s="16"/>
      <c r="E34" s="16"/>
      <c r="F34" s="16"/>
      <c r="G34" s="16"/>
      <c r="H34" s="16"/>
      <c r="I34" s="17"/>
      <c r="J34" s="15"/>
      <c r="K34" s="16"/>
      <c r="L34" s="16"/>
      <c r="M34" s="16"/>
      <c r="N34" s="17"/>
      <c r="O34" s="18"/>
      <c r="P34" s="16"/>
      <c r="Q34" s="16"/>
      <c r="R34" s="17"/>
    </row>
    <row r="35" spans="1:18" x14ac:dyDescent="0.35">
      <c r="A35" s="13"/>
      <c r="B35" s="14">
        <v>2023</v>
      </c>
      <c r="C35" s="15"/>
      <c r="D35" s="16"/>
      <c r="E35" s="16"/>
      <c r="F35" s="16"/>
      <c r="G35" s="16"/>
      <c r="H35" s="16"/>
      <c r="I35" s="17"/>
      <c r="J35" s="15"/>
      <c r="K35" s="16"/>
      <c r="L35" s="16"/>
      <c r="M35" s="16"/>
      <c r="N35" s="17"/>
      <c r="O35" s="18"/>
      <c r="P35" s="16"/>
      <c r="Q35" s="16"/>
      <c r="R35" s="17"/>
    </row>
    <row r="36" spans="1:18" ht="12" thickBot="1" x14ac:dyDescent="0.4">
      <c r="A36" s="34"/>
      <c r="B36" s="24" t="s">
        <v>192</v>
      </c>
      <c r="C36" s="25"/>
      <c r="D36" s="26"/>
      <c r="E36" s="26"/>
      <c r="F36" s="26"/>
      <c r="G36" s="26"/>
      <c r="H36" s="26"/>
      <c r="I36" s="27"/>
      <c r="J36" s="25"/>
      <c r="K36" s="26"/>
      <c r="L36" s="26"/>
      <c r="M36" s="26"/>
      <c r="N36" s="27"/>
      <c r="O36" s="28"/>
      <c r="P36" s="26"/>
      <c r="Q36" s="26"/>
      <c r="R36" s="27"/>
    </row>
    <row r="37" spans="1:18" x14ac:dyDescent="0.35">
      <c r="A37" s="7" t="s">
        <v>102</v>
      </c>
      <c r="B37" s="8">
        <v>2021</v>
      </c>
      <c r="C37" s="9"/>
      <c r="D37" s="10"/>
      <c r="E37" s="10"/>
      <c r="F37" s="10"/>
      <c r="G37" s="10"/>
      <c r="H37" s="10"/>
      <c r="I37" s="11"/>
      <c r="J37" s="9"/>
      <c r="K37" s="10"/>
      <c r="L37" s="10"/>
      <c r="M37" s="10"/>
      <c r="N37" s="11"/>
      <c r="O37" s="12"/>
      <c r="P37" s="10"/>
      <c r="Q37" s="10"/>
      <c r="R37" s="11"/>
    </row>
    <row r="38" spans="1:18" x14ac:dyDescent="0.35">
      <c r="A38" s="13"/>
      <c r="B38" s="14">
        <v>2022</v>
      </c>
      <c r="C38" s="15"/>
      <c r="D38" s="16"/>
      <c r="E38" s="16"/>
      <c r="F38" s="16"/>
      <c r="G38" s="16"/>
      <c r="H38" s="16"/>
      <c r="I38" s="17"/>
      <c r="J38" s="15"/>
      <c r="K38" s="16"/>
      <c r="L38" s="16"/>
      <c r="M38" s="16"/>
      <c r="N38" s="17"/>
      <c r="O38" s="18"/>
      <c r="P38" s="16"/>
      <c r="Q38" s="16"/>
      <c r="R38" s="17"/>
    </row>
    <row r="39" spans="1:18" x14ac:dyDescent="0.35">
      <c r="A39" s="13"/>
      <c r="B39" s="14">
        <v>2023</v>
      </c>
      <c r="C39" s="15"/>
      <c r="D39" s="16"/>
      <c r="E39" s="16"/>
      <c r="F39" s="16"/>
      <c r="G39" s="16"/>
      <c r="H39" s="16"/>
      <c r="I39" s="17"/>
      <c r="J39" s="15"/>
      <c r="K39" s="16"/>
      <c r="L39" s="16"/>
      <c r="M39" s="16"/>
      <c r="N39" s="17"/>
      <c r="O39" s="18"/>
      <c r="P39" s="16"/>
      <c r="Q39" s="16"/>
      <c r="R39" s="17"/>
    </row>
    <row r="40" spans="1:18" ht="12" thickBot="1" x14ac:dyDescent="0.4">
      <c r="A40" s="34"/>
      <c r="B40" s="24" t="s">
        <v>192</v>
      </c>
      <c r="C40" s="25"/>
      <c r="D40" s="26"/>
      <c r="E40" s="26"/>
      <c r="F40" s="26"/>
      <c r="G40" s="26"/>
      <c r="H40" s="26"/>
      <c r="I40" s="27"/>
      <c r="J40" s="25"/>
      <c r="K40" s="26"/>
      <c r="L40" s="26"/>
      <c r="M40" s="26"/>
      <c r="N40" s="27"/>
      <c r="O40" s="28"/>
      <c r="P40" s="26"/>
      <c r="Q40" s="26"/>
      <c r="R40" s="27"/>
    </row>
    <row r="41" spans="1:18" x14ac:dyDescent="0.35">
      <c r="A41" s="7" t="s">
        <v>103</v>
      </c>
      <c r="B41" s="8">
        <v>2021</v>
      </c>
      <c r="C41" s="9"/>
      <c r="D41" s="10"/>
      <c r="E41" s="10"/>
      <c r="F41" s="10"/>
      <c r="G41" s="10"/>
      <c r="H41" s="10"/>
      <c r="I41" s="11"/>
      <c r="J41" s="9"/>
      <c r="K41" s="10"/>
      <c r="L41" s="10"/>
      <c r="M41" s="10"/>
      <c r="N41" s="11"/>
      <c r="O41" s="12"/>
      <c r="P41" s="10"/>
      <c r="Q41" s="10"/>
      <c r="R41" s="11"/>
    </row>
    <row r="42" spans="1:18" x14ac:dyDescent="0.35">
      <c r="A42" s="13"/>
      <c r="B42" s="14">
        <v>2022</v>
      </c>
      <c r="C42" s="15"/>
      <c r="D42" s="16"/>
      <c r="E42" s="16"/>
      <c r="F42" s="16"/>
      <c r="G42" s="16"/>
      <c r="H42" s="16"/>
      <c r="I42" s="17"/>
      <c r="J42" s="15"/>
      <c r="K42" s="16"/>
      <c r="L42" s="16"/>
      <c r="M42" s="16"/>
      <c r="N42" s="17"/>
      <c r="O42" s="18"/>
      <c r="P42" s="16"/>
      <c r="Q42" s="16"/>
      <c r="R42" s="17"/>
    </row>
    <row r="43" spans="1:18" x14ac:dyDescent="0.35">
      <c r="A43" s="13"/>
      <c r="B43" s="14">
        <v>2023</v>
      </c>
      <c r="C43" s="15"/>
      <c r="D43" s="16"/>
      <c r="E43" s="16"/>
      <c r="F43" s="16"/>
      <c r="G43" s="16"/>
      <c r="H43" s="16"/>
      <c r="I43" s="17"/>
      <c r="J43" s="15"/>
      <c r="K43" s="16"/>
      <c r="L43" s="16"/>
      <c r="M43" s="16"/>
      <c r="N43" s="17"/>
      <c r="O43" s="18"/>
      <c r="P43" s="16"/>
      <c r="Q43" s="16"/>
      <c r="R43" s="17"/>
    </row>
    <row r="44" spans="1:18" ht="12" thickBot="1" x14ac:dyDescent="0.4">
      <c r="A44" s="34"/>
      <c r="B44" s="24" t="s">
        <v>192</v>
      </c>
      <c r="C44" s="25"/>
      <c r="D44" s="26"/>
      <c r="E44" s="26"/>
      <c r="F44" s="26"/>
      <c r="G44" s="26"/>
      <c r="H44" s="26"/>
      <c r="I44" s="27"/>
      <c r="J44" s="25"/>
      <c r="K44" s="26"/>
      <c r="L44" s="26"/>
      <c r="M44" s="26"/>
      <c r="N44" s="27"/>
      <c r="O44" s="28"/>
      <c r="P44" s="26"/>
      <c r="Q44" s="26"/>
      <c r="R44" s="27"/>
    </row>
    <row r="45" spans="1:18" x14ac:dyDescent="0.35">
      <c r="A45" s="7" t="s">
        <v>104</v>
      </c>
      <c r="B45" s="8">
        <v>2021</v>
      </c>
      <c r="C45" s="9"/>
      <c r="D45" s="10"/>
      <c r="E45" s="10"/>
      <c r="F45" s="10"/>
      <c r="G45" s="10"/>
      <c r="H45" s="10"/>
      <c r="I45" s="11"/>
      <c r="J45" s="9"/>
      <c r="K45" s="10"/>
      <c r="L45" s="10"/>
      <c r="M45" s="10"/>
      <c r="N45" s="11"/>
      <c r="O45" s="12"/>
      <c r="P45" s="10"/>
      <c r="Q45" s="10"/>
      <c r="R45" s="11"/>
    </row>
    <row r="46" spans="1:18" x14ac:dyDescent="0.35">
      <c r="A46" s="13"/>
      <c r="B46" s="14">
        <v>2022</v>
      </c>
      <c r="C46" s="15"/>
      <c r="D46" s="16"/>
      <c r="E46" s="16"/>
      <c r="F46" s="16"/>
      <c r="G46" s="16"/>
      <c r="H46" s="16"/>
      <c r="I46" s="17"/>
      <c r="J46" s="15"/>
      <c r="K46" s="16"/>
      <c r="L46" s="16"/>
      <c r="M46" s="16"/>
      <c r="N46" s="17"/>
      <c r="O46" s="18"/>
      <c r="P46" s="16"/>
      <c r="Q46" s="16"/>
      <c r="R46" s="17"/>
    </row>
    <row r="47" spans="1:18" x14ac:dyDescent="0.35">
      <c r="A47" s="13"/>
      <c r="B47" s="14">
        <v>2023</v>
      </c>
      <c r="C47" s="15"/>
      <c r="D47" s="16"/>
      <c r="E47" s="16"/>
      <c r="F47" s="16"/>
      <c r="G47" s="16"/>
      <c r="H47" s="16"/>
      <c r="I47" s="17"/>
      <c r="J47" s="15"/>
      <c r="K47" s="16"/>
      <c r="L47" s="16"/>
      <c r="M47" s="16"/>
      <c r="N47" s="17"/>
      <c r="O47" s="18"/>
      <c r="P47" s="16"/>
      <c r="Q47" s="16"/>
      <c r="R47" s="17"/>
    </row>
    <row r="48" spans="1:18" ht="12" thickBot="1" x14ac:dyDescent="0.4">
      <c r="A48" s="34"/>
      <c r="B48" s="24" t="s">
        <v>192</v>
      </c>
      <c r="C48" s="25"/>
      <c r="D48" s="26"/>
      <c r="E48" s="26"/>
      <c r="F48" s="26"/>
      <c r="G48" s="26"/>
      <c r="H48" s="26"/>
      <c r="I48" s="27"/>
      <c r="J48" s="25"/>
      <c r="K48" s="26"/>
      <c r="L48" s="26"/>
      <c r="M48" s="26"/>
      <c r="N48" s="27"/>
      <c r="O48" s="28"/>
      <c r="P48" s="26"/>
      <c r="Q48" s="26"/>
      <c r="R48" s="35"/>
    </row>
    <row r="49" spans="1:18" x14ac:dyDescent="0.35">
      <c r="A49" s="7" t="s">
        <v>105</v>
      </c>
      <c r="B49" s="8">
        <v>2021</v>
      </c>
      <c r="C49" s="9"/>
      <c r="D49" s="10"/>
      <c r="E49" s="10"/>
      <c r="F49" s="10"/>
      <c r="G49" s="10"/>
      <c r="H49" s="10"/>
      <c r="I49" s="11"/>
      <c r="J49" s="9"/>
      <c r="K49" s="10"/>
      <c r="L49" s="10"/>
      <c r="M49" s="10"/>
      <c r="N49" s="11"/>
      <c r="O49" s="12"/>
      <c r="P49" s="10"/>
      <c r="Q49" s="10"/>
      <c r="R49" s="11"/>
    </row>
    <row r="50" spans="1:18" x14ac:dyDescent="0.35">
      <c r="A50" s="13"/>
      <c r="B50" s="14">
        <v>2022</v>
      </c>
      <c r="C50" s="15"/>
      <c r="D50" s="16"/>
      <c r="E50" s="16"/>
      <c r="F50" s="16"/>
      <c r="G50" s="16"/>
      <c r="H50" s="16"/>
      <c r="I50" s="17"/>
      <c r="J50" s="15"/>
      <c r="K50" s="16"/>
      <c r="L50" s="16"/>
      <c r="M50" s="16"/>
      <c r="N50" s="17"/>
      <c r="O50" s="18"/>
      <c r="P50" s="16"/>
      <c r="Q50" s="16"/>
      <c r="R50" s="17"/>
    </row>
    <row r="51" spans="1:18" x14ac:dyDescent="0.35">
      <c r="A51" s="13"/>
      <c r="B51" s="14">
        <v>2023</v>
      </c>
      <c r="C51" s="15"/>
      <c r="D51" s="16"/>
      <c r="E51" s="16"/>
      <c r="F51" s="16"/>
      <c r="G51" s="16"/>
      <c r="H51" s="16"/>
      <c r="I51" s="17"/>
      <c r="J51" s="15"/>
      <c r="K51" s="16"/>
      <c r="L51" s="16"/>
      <c r="M51" s="16"/>
      <c r="N51" s="17"/>
      <c r="O51" s="18"/>
      <c r="P51" s="16"/>
      <c r="Q51" s="16"/>
      <c r="R51" s="17"/>
    </row>
    <row r="52" spans="1:18" ht="12" thickBot="1" x14ac:dyDescent="0.4">
      <c r="A52" s="34"/>
      <c r="B52" s="24" t="s">
        <v>192</v>
      </c>
      <c r="C52" s="25"/>
      <c r="D52" s="26"/>
      <c r="E52" s="26"/>
      <c r="F52" s="26"/>
      <c r="G52" s="26"/>
      <c r="H52" s="26"/>
      <c r="I52" s="27"/>
      <c r="J52" s="25"/>
      <c r="K52" s="26"/>
      <c r="L52" s="26"/>
      <c r="M52" s="26"/>
      <c r="N52" s="27"/>
      <c r="O52" s="28"/>
      <c r="P52" s="26"/>
      <c r="Q52" s="26"/>
      <c r="R52" s="27"/>
    </row>
    <row r="53" spans="1:18" x14ac:dyDescent="0.35">
      <c r="A53" s="7" t="s">
        <v>106</v>
      </c>
      <c r="B53" s="8">
        <v>2021</v>
      </c>
      <c r="C53" s="9"/>
      <c r="D53" s="10"/>
      <c r="E53" s="10"/>
      <c r="F53" s="10"/>
      <c r="G53" s="10"/>
      <c r="H53" s="10"/>
      <c r="I53" s="11"/>
      <c r="J53" s="9"/>
      <c r="K53" s="10"/>
      <c r="L53" s="10"/>
      <c r="M53" s="10"/>
      <c r="N53" s="11"/>
      <c r="O53" s="12"/>
      <c r="P53" s="10"/>
      <c r="Q53" s="10"/>
      <c r="R53" s="11"/>
    </row>
    <row r="54" spans="1:18" x14ac:dyDescent="0.35">
      <c r="A54" s="13"/>
      <c r="B54" s="14">
        <v>2022</v>
      </c>
      <c r="C54" s="15"/>
      <c r="D54" s="16"/>
      <c r="E54" s="16"/>
      <c r="F54" s="16"/>
      <c r="G54" s="16"/>
      <c r="H54" s="16"/>
      <c r="I54" s="17"/>
      <c r="J54" s="15"/>
      <c r="K54" s="16"/>
      <c r="L54" s="16"/>
      <c r="M54" s="16"/>
      <c r="N54" s="17"/>
      <c r="O54" s="18"/>
      <c r="P54" s="16"/>
      <c r="Q54" s="16"/>
      <c r="R54" s="17"/>
    </row>
    <row r="55" spans="1:18" x14ac:dyDescent="0.35">
      <c r="A55" s="13"/>
      <c r="B55" s="14">
        <v>2023</v>
      </c>
      <c r="C55" s="15"/>
      <c r="D55" s="16"/>
      <c r="E55" s="16"/>
      <c r="F55" s="16"/>
      <c r="G55" s="16"/>
      <c r="H55" s="16"/>
      <c r="I55" s="17"/>
      <c r="J55" s="15"/>
      <c r="K55" s="16"/>
      <c r="L55" s="16"/>
      <c r="M55" s="16"/>
      <c r="N55" s="17"/>
      <c r="O55" s="18"/>
      <c r="P55" s="16"/>
      <c r="Q55" s="16"/>
      <c r="R55" s="17"/>
    </row>
    <row r="56" spans="1:18" ht="12" thickBot="1" x14ac:dyDescent="0.4">
      <c r="A56" s="34"/>
      <c r="B56" s="24" t="s">
        <v>192</v>
      </c>
      <c r="C56" s="25"/>
      <c r="D56" s="26"/>
      <c r="E56" s="26"/>
      <c r="F56" s="26"/>
      <c r="G56" s="26"/>
      <c r="H56" s="26"/>
      <c r="I56" s="27"/>
      <c r="J56" s="25"/>
      <c r="K56" s="26"/>
      <c r="L56" s="26"/>
      <c r="M56" s="26"/>
      <c r="N56" s="27"/>
      <c r="O56" s="28"/>
      <c r="P56" s="26"/>
      <c r="Q56" s="26"/>
      <c r="R56" s="27"/>
    </row>
    <row r="57" spans="1:18" x14ac:dyDescent="0.35">
      <c r="A57" s="7" t="s">
        <v>107</v>
      </c>
      <c r="B57" s="8">
        <v>2021</v>
      </c>
      <c r="C57" s="9"/>
      <c r="D57" s="10"/>
      <c r="E57" s="10"/>
      <c r="F57" s="10"/>
      <c r="G57" s="10"/>
      <c r="H57" s="10"/>
      <c r="I57" s="11"/>
      <c r="J57" s="9"/>
      <c r="K57" s="10"/>
      <c r="L57" s="10"/>
      <c r="M57" s="10"/>
      <c r="N57" s="11"/>
      <c r="O57" s="12"/>
      <c r="P57" s="10"/>
      <c r="Q57" s="10"/>
      <c r="R57" s="11"/>
    </row>
    <row r="58" spans="1:18" x14ac:dyDescent="0.35">
      <c r="A58" s="13"/>
      <c r="B58" s="14">
        <v>2022</v>
      </c>
      <c r="C58" s="15"/>
      <c r="D58" s="16"/>
      <c r="E58" s="16"/>
      <c r="F58" s="16"/>
      <c r="G58" s="16"/>
      <c r="H58" s="16"/>
      <c r="I58" s="17"/>
      <c r="J58" s="15"/>
      <c r="K58" s="16"/>
      <c r="L58" s="16"/>
      <c r="M58" s="16"/>
      <c r="N58" s="17"/>
      <c r="O58" s="18"/>
      <c r="P58" s="16"/>
      <c r="Q58" s="16"/>
      <c r="R58" s="17"/>
    </row>
    <row r="59" spans="1:18" x14ac:dyDescent="0.35">
      <c r="A59" s="13"/>
      <c r="B59" s="14">
        <v>2023</v>
      </c>
      <c r="C59" s="15"/>
      <c r="D59" s="16"/>
      <c r="E59" s="16"/>
      <c r="F59" s="16"/>
      <c r="G59" s="16"/>
      <c r="H59" s="16"/>
      <c r="I59" s="17"/>
      <c r="J59" s="15"/>
      <c r="K59" s="16"/>
      <c r="L59" s="16"/>
      <c r="M59" s="16"/>
      <c r="N59" s="17"/>
      <c r="O59" s="18"/>
      <c r="P59" s="16"/>
      <c r="Q59" s="16"/>
      <c r="R59" s="17"/>
    </row>
    <row r="60" spans="1:18" ht="12" thickBot="1" x14ac:dyDescent="0.4">
      <c r="A60" s="34"/>
      <c r="B60" s="24" t="s">
        <v>192</v>
      </c>
      <c r="C60" s="25"/>
      <c r="D60" s="26"/>
      <c r="E60" s="26"/>
      <c r="F60" s="26"/>
      <c r="G60" s="26"/>
      <c r="H60" s="26"/>
      <c r="I60" s="27"/>
      <c r="J60" s="25"/>
      <c r="K60" s="26"/>
      <c r="L60" s="26"/>
      <c r="M60" s="26"/>
      <c r="N60" s="27"/>
      <c r="O60" s="28"/>
      <c r="P60" s="26"/>
      <c r="Q60" s="26"/>
      <c r="R60" s="27"/>
    </row>
    <row r="61" spans="1:18" x14ac:dyDescent="0.35">
      <c r="A61" s="7" t="s">
        <v>108</v>
      </c>
      <c r="B61" s="8">
        <v>2021</v>
      </c>
      <c r="C61" s="9"/>
      <c r="D61" s="10"/>
      <c r="E61" s="10"/>
      <c r="F61" s="10"/>
      <c r="G61" s="10"/>
      <c r="H61" s="10"/>
      <c r="I61" s="11"/>
      <c r="J61" s="9"/>
      <c r="K61" s="10"/>
      <c r="L61" s="10"/>
      <c r="M61" s="10"/>
      <c r="N61" s="11"/>
      <c r="O61" s="12"/>
      <c r="P61" s="10"/>
      <c r="Q61" s="10"/>
      <c r="R61" s="11"/>
    </row>
    <row r="62" spans="1:18" x14ac:dyDescent="0.35">
      <c r="A62" s="13"/>
      <c r="B62" s="14">
        <v>2022</v>
      </c>
      <c r="C62" s="15"/>
      <c r="D62" s="16"/>
      <c r="E62" s="16"/>
      <c r="F62" s="16"/>
      <c r="G62" s="16"/>
      <c r="H62" s="16"/>
      <c r="I62" s="17"/>
      <c r="J62" s="15"/>
      <c r="K62" s="16"/>
      <c r="L62" s="16"/>
      <c r="M62" s="16"/>
      <c r="N62" s="17"/>
      <c r="O62" s="18"/>
      <c r="P62" s="16"/>
      <c r="Q62" s="16"/>
      <c r="R62" s="17"/>
    </row>
    <row r="63" spans="1:18" x14ac:dyDescent="0.35">
      <c r="A63" s="13"/>
      <c r="B63" s="14">
        <v>2023</v>
      </c>
      <c r="C63" s="15"/>
      <c r="D63" s="16"/>
      <c r="E63" s="16"/>
      <c r="F63" s="16"/>
      <c r="G63" s="16"/>
      <c r="H63" s="16"/>
      <c r="I63" s="17"/>
      <c r="J63" s="15"/>
      <c r="K63" s="16"/>
      <c r="L63" s="16"/>
      <c r="M63" s="16"/>
      <c r="N63" s="17"/>
      <c r="O63" s="18"/>
      <c r="P63" s="16"/>
      <c r="Q63" s="16"/>
      <c r="R63" s="17"/>
    </row>
    <row r="64" spans="1:18" ht="12" thickBot="1" x14ac:dyDescent="0.4">
      <c r="A64" s="34"/>
      <c r="B64" s="24" t="s">
        <v>192</v>
      </c>
      <c r="C64" s="25"/>
      <c r="D64" s="26"/>
      <c r="E64" s="26"/>
      <c r="F64" s="26"/>
      <c r="G64" s="26"/>
      <c r="H64" s="26"/>
      <c r="I64" s="27"/>
      <c r="J64" s="25"/>
      <c r="K64" s="26"/>
      <c r="L64" s="26"/>
      <c r="M64" s="26"/>
      <c r="N64" s="27"/>
      <c r="O64" s="28"/>
      <c r="P64" s="26"/>
      <c r="Q64" s="26"/>
      <c r="R64" s="27"/>
    </row>
    <row r="65" spans="1:18" x14ac:dyDescent="0.35">
      <c r="A65" s="7" t="s">
        <v>109</v>
      </c>
      <c r="B65" s="8">
        <v>2021</v>
      </c>
      <c r="C65" s="9"/>
      <c r="D65" s="10"/>
      <c r="E65" s="10"/>
      <c r="F65" s="10"/>
      <c r="G65" s="10"/>
      <c r="H65" s="10"/>
      <c r="I65" s="11"/>
      <c r="J65" s="9"/>
      <c r="K65" s="10"/>
      <c r="L65" s="10"/>
      <c r="M65" s="10"/>
      <c r="N65" s="11"/>
      <c r="O65" s="12"/>
      <c r="P65" s="10"/>
      <c r="Q65" s="10"/>
      <c r="R65" s="11"/>
    </row>
    <row r="66" spans="1:18" x14ac:dyDescent="0.35">
      <c r="A66" s="13"/>
      <c r="B66" s="14">
        <v>2022</v>
      </c>
      <c r="C66" s="15"/>
      <c r="D66" s="16"/>
      <c r="E66" s="16"/>
      <c r="F66" s="16"/>
      <c r="G66" s="16"/>
      <c r="H66" s="16"/>
      <c r="I66" s="17"/>
      <c r="J66" s="15"/>
      <c r="K66" s="16"/>
      <c r="L66" s="16"/>
      <c r="M66" s="16"/>
      <c r="N66" s="17"/>
      <c r="O66" s="18"/>
      <c r="P66" s="16"/>
      <c r="Q66" s="16"/>
      <c r="R66" s="17"/>
    </row>
    <row r="67" spans="1:18" x14ac:dyDescent="0.35">
      <c r="A67" s="13"/>
      <c r="B67" s="14">
        <v>2023</v>
      </c>
      <c r="C67" s="15"/>
      <c r="D67" s="16"/>
      <c r="E67" s="16"/>
      <c r="F67" s="16"/>
      <c r="G67" s="16"/>
      <c r="H67" s="16"/>
      <c r="I67" s="17"/>
      <c r="J67" s="15"/>
      <c r="K67" s="16"/>
      <c r="L67" s="16"/>
      <c r="M67" s="16"/>
      <c r="N67" s="17"/>
      <c r="O67" s="18"/>
      <c r="P67" s="16"/>
      <c r="Q67" s="16"/>
      <c r="R67" s="17"/>
    </row>
    <row r="68" spans="1:18" ht="12" thickBot="1" x14ac:dyDescent="0.4">
      <c r="A68" s="34"/>
      <c r="B68" s="24" t="s">
        <v>192</v>
      </c>
      <c r="C68" s="25"/>
      <c r="D68" s="26"/>
      <c r="E68" s="26"/>
      <c r="F68" s="26"/>
      <c r="G68" s="26"/>
      <c r="H68" s="26"/>
      <c r="I68" s="27"/>
      <c r="J68" s="25"/>
      <c r="K68" s="26"/>
      <c r="L68" s="26"/>
      <c r="M68" s="26"/>
      <c r="N68" s="27"/>
      <c r="O68" s="28"/>
      <c r="P68" s="26"/>
      <c r="Q68" s="26"/>
      <c r="R68" s="27"/>
    </row>
    <row r="69" spans="1:18" x14ac:dyDescent="0.35">
      <c r="A69" s="7" t="s">
        <v>110</v>
      </c>
      <c r="B69" s="8">
        <v>2021</v>
      </c>
      <c r="C69" s="9"/>
      <c r="D69" s="10"/>
      <c r="E69" s="10"/>
      <c r="F69" s="10"/>
      <c r="G69" s="10"/>
      <c r="H69" s="10"/>
      <c r="I69" s="11"/>
      <c r="J69" s="9"/>
      <c r="K69" s="10"/>
      <c r="L69" s="10"/>
      <c r="M69" s="10"/>
      <c r="N69" s="11"/>
      <c r="O69" s="12"/>
      <c r="P69" s="10"/>
      <c r="Q69" s="10"/>
      <c r="R69" s="11"/>
    </row>
    <row r="70" spans="1:18" x14ac:dyDescent="0.35">
      <c r="A70" s="13"/>
      <c r="B70" s="14">
        <v>2022</v>
      </c>
      <c r="C70" s="15"/>
      <c r="D70" s="16"/>
      <c r="E70" s="16"/>
      <c r="F70" s="16"/>
      <c r="G70" s="16"/>
      <c r="H70" s="16"/>
      <c r="I70" s="17"/>
      <c r="J70" s="15"/>
      <c r="K70" s="16"/>
      <c r="L70" s="16"/>
      <c r="M70" s="16"/>
      <c r="N70" s="17"/>
      <c r="O70" s="18"/>
      <c r="P70" s="16"/>
      <c r="Q70" s="16"/>
      <c r="R70" s="17"/>
    </row>
    <row r="71" spans="1:18" x14ac:dyDescent="0.35">
      <c r="A71" s="13"/>
      <c r="B71" s="14">
        <v>2023</v>
      </c>
      <c r="C71" s="15"/>
      <c r="D71" s="16"/>
      <c r="E71" s="16"/>
      <c r="F71" s="16"/>
      <c r="G71" s="16"/>
      <c r="H71" s="16"/>
      <c r="I71" s="17"/>
      <c r="J71" s="15"/>
      <c r="K71" s="16"/>
      <c r="L71" s="16"/>
      <c r="M71" s="16"/>
      <c r="N71" s="17"/>
      <c r="O71" s="18"/>
      <c r="P71" s="16"/>
      <c r="Q71" s="16"/>
      <c r="R71" s="17"/>
    </row>
    <row r="72" spans="1:18" ht="12" thickBot="1" x14ac:dyDescent="0.4">
      <c r="A72" s="34"/>
      <c r="B72" s="24" t="s">
        <v>192</v>
      </c>
      <c r="C72" s="25"/>
      <c r="D72" s="26"/>
      <c r="E72" s="26"/>
      <c r="F72" s="26"/>
      <c r="G72" s="26"/>
      <c r="H72" s="26"/>
      <c r="I72" s="27"/>
      <c r="J72" s="25"/>
      <c r="K72" s="26"/>
      <c r="L72" s="26"/>
      <c r="M72" s="26"/>
      <c r="N72" s="27"/>
      <c r="O72" s="28"/>
      <c r="P72" s="26"/>
      <c r="Q72" s="26"/>
      <c r="R72" s="27"/>
    </row>
    <row r="73" spans="1:18" x14ac:dyDescent="0.35">
      <c r="A73" s="7" t="s">
        <v>111</v>
      </c>
      <c r="B73" s="8">
        <v>2021</v>
      </c>
      <c r="C73" s="9"/>
      <c r="D73" s="10"/>
      <c r="E73" s="10"/>
      <c r="F73" s="10"/>
      <c r="G73" s="10"/>
      <c r="H73" s="10"/>
      <c r="I73" s="11"/>
      <c r="J73" s="9"/>
      <c r="K73" s="10"/>
      <c r="L73" s="10"/>
      <c r="M73" s="10"/>
      <c r="N73" s="11"/>
      <c r="O73" s="12"/>
      <c r="P73" s="10"/>
      <c r="Q73" s="10"/>
      <c r="R73" s="11"/>
    </row>
    <row r="74" spans="1:18" x14ac:dyDescent="0.35">
      <c r="A74" s="13"/>
      <c r="B74" s="14">
        <v>2022</v>
      </c>
      <c r="C74" s="15"/>
      <c r="D74" s="16"/>
      <c r="E74" s="16"/>
      <c r="F74" s="16"/>
      <c r="G74" s="16"/>
      <c r="H74" s="16"/>
      <c r="I74" s="17"/>
      <c r="J74" s="15"/>
      <c r="K74" s="16"/>
      <c r="L74" s="16"/>
      <c r="M74" s="16"/>
      <c r="N74" s="17"/>
      <c r="O74" s="18"/>
      <c r="P74" s="16"/>
      <c r="Q74" s="16"/>
      <c r="R74" s="17"/>
    </row>
    <row r="75" spans="1:18" x14ac:dyDescent="0.35">
      <c r="A75" s="13"/>
      <c r="B75" s="14">
        <v>2023</v>
      </c>
      <c r="C75" s="15"/>
      <c r="D75" s="16"/>
      <c r="E75" s="16"/>
      <c r="F75" s="16"/>
      <c r="G75" s="16"/>
      <c r="H75" s="16"/>
      <c r="I75" s="17"/>
      <c r="J75" s="15"/>
      <c r="K75" s="16"/>
      <c r="L75" s="16"/>
      <c r="M75" s="16"/>
      <c r="N75" s="17"/>
      <c r="O75" s="18"/>
      <c r="P75" s="16"/>
      <c r="Q75" s="16"/>
      <c r="R75" s="17"/>
    </row>
    <row r="76" spans="1:18" ht="12" thickBot="1" x14ac:dyDescent="0.4">
      <c r="A76" s="34"/>
      <c r="B76" s="24" t="s">
        <v>192</v>
      </c>
      <c r="C76" s="25"/>
      <c r="D76" s="26"/>
      <c r="E76" s="26"/>
      <c r="F76" s="26"/>
      <c r="G76" s="26"/>
      <c r="H76" s="26"/>
      <c r="I76" s="27"/>
      <c r="J76" s="25"/>
      <c r="K76" s="26"/>
      <c r="L76" s="26"/>
      <c r="M76" s="26"/>
      <c r="N76" s="27"/>
      <c r="O76" s="28"/>
      <c r="P76" s="26"/>
      <c r="Q76" s="26"/>
      <c r="R76" s="27"/>
    </row>
    <row r="77" spans="1:18" x14ac:dyDescent="0.35">
      <c r="A77" s="7" t="s">
        <v>112</v>
      </c>
      <c r="B77" s="8">
        <v>2021</v>
      </c>
      <c r="C77" s="9"/>
      <c r="D77" s="10"/>
      <c r="E77" s="10"/>
      <c r="F77" s="10"/>
      <c r="G77" s="10"/>
      <c r="H77" s="10"/>
      <c r="I77" s="11"/>
      <c r="J77" s="9"/>
      <c r="K77" s="10"/>
      <c r="L77" s="10"/>
      <c r="M77" s="10"/>
      <c r="N77" s="11"/>
      <c r="O77" s="12"/>
      <c r="P77" s="10"/>
      <c r="Q77" s="10"/>
      <c r="R77" s="11"/>
    </row>
    <row r="78" spans="1:18" x14ac:dyDescent="0.35">
      <c r="A78" s="13"/>
      <c r="B78" s="14">
        <v>2022</v>
      </c>
      <c r="C78" s="15"/>
      <c r="D78" s="16"/>
      <c r="E78" s="16"/>
      <c r="F78" s="16"/>
      <c r="G78" s="16"/>
      <c r="H78" s="16"/>
      <c r="I78" s="17"/>
      <c r="J78" s="15"/>
      <c r="K78" s="16"/>
      <c r="L78" s="16"/>
      <c r="M78" s="16"/>
      <c r="N78" s="17"/>
      <c r="O78" s="18"/>
      <c r="P78" s="16"/>
      <c r="Q78" s="16"/>
      <c r="R78" s="17"/>
    </row>
    <row r="79" spans="1:18" x14ac:dyDescent="0.35">
      <c r="A79" s="13"/>
      <c r="B79" s="14">
        <v>2023</v>
      </c>
      <c r="C79" s="15"/>
      <c r="D79" s="16"/>
      <c r="E79" s="16"/>
      <c r="F79" s="16"/>
      <c r="G79" s="16"/>
      <c r="H79" s="16"/>
      <c r="I79" s="17"/>
      <c r="J79" s="15"/>
      <c r="K79" s="16"/>
      <c r="L79" s="16"/>
      <c r="M79" s="16"/>
      <c r="N79" s="17"/>
      <c r="O79" s="18"/>
      <c r="P79" s="16"/>
      <c r="Q79" s="16"/>
      <c r="R79" s="17"/>
    </row>
    <row r="80" spans="1:18" ht="12" thickBot="1" x14ac:dyDescent="0.4">
      <c r="A80" s="34"/>
      <c r="B80" s="24" t="s">
        <v>192</v>
      </c>
      <c r="C80" s="25"/>
      <c r="D80" s="26"/>
      <c r="E80" s="26"/>
      <c r="F80" s="26"/>
      <c r="G80" s="26"/>
      <c r="H80" s="26"/>
      <c r="I80" s="27"/>
      <c r="J80" s="25"/>
      <c r="K80" s="26"/>
      <c r="L80" s="26"/>
      <c r="M80" s="26"/>
      <c r="N80" s="27"/>
      <c r="O80" s="28"/>
      <c r="P80" s="26"/>
      <c r="Q80" s="26"/>
      <c r="R80" s="27"/>
    </row>
    <row r="81" spans="1:18" x14ac:dyDescent="0.35">
      <c r="A81" s="7" t="s">
        <v>113</v>
      </c>
      <c r="B81" s="8">
        <v>2021</v>
      </c>
      <c r="C81" s="9"/>
      <c r="D81" s="10"/>
      <c r="E81" s="10"/>
      <c r="F81" s="10"/>
      <c r="G81" s="10"/>
      <c r="H81" s="10"/>
      <c r="I81" s="11"/>
      <c r="J81" s="9"/>
      <c r="K81" s="10"/>
      <c r="L81" s="10"/>
      <c r="M81" s="10"/>
      <c r="N81" s="11"/>
      <c r="O81" s="12"/>
      <c r="P81" s="10"/>
      <c r="Q81" s="10"/>
      <c r="R81" s="11"/>
    </row>
    <row r="82" spans="1:18" x14ac:dyDescent="0.35">
      <c r="A82" s="13"/>
      <c r="B82" s="14">
        <v>2022</v>
      </c>
      <c r="C82" s="15"/>
      <c r="D82" s="16"/>
      <c r="E82" s="16"/>
      <c r="F82" s="16"/>
      <c r="G82" s="16"/>
      <c r="H82" s="16"/>
      <c r="I82" s="17"/>
      <c r="J82" s="15"/>
      <c r="K82" s="16"/>
      <c r="L82" s="16"/>
      <c r="M82" s="16"/>
      <c r="N82" s="17"/>
      <c r="O82" s="18"/>
      <c r="P82" s="16"/>
      <c r="Q82" s="16"/>
      <c r="R82" s="17"/>
    </row>
    <row r="83" spans="1:18" x14ac:dyDescent="0.35">
      <c r="A83" s="13"/>
      <c r="B83" s="14">
        <v>2023</v>
      </c>
      <c r="C83" s="15"/>
      <c r="D83" s="16"/>
      <c r="E83" s="16"/>
      <c r="F83" s="16"/>
      <c r="G83" s="16"/>
      <c r="H83" s="16"/>
      <c r="I83" s="17"/>
      <c r="J83" s="15"/>
      <c r="K83" s="16"/>
      <c r="L83" s="16"/>
      <c r="M83" s="16"/>
      <c r="N83" s="17"/>
      <c r="O83" s="18"/>
      <c r="P83" s="16"/>
      <c r="Q83" s="16"/>
      <c r="R83" s="17"/>
    </row>
    <row r="84" spans="1:18" ht="12" thickBot="1" x14ac:dyDescent="0.4">
      <c r="A84" s="34"/>
      <c r="B84" s="24" t="s">
        <v>192</v>
      </c>
      <c r="C84" s="25"/>
      <c r="D84" s="26"/>
      <c r="E84" s="26"/>
      <c r="F84" s="26"/>
      <c r="G84" s="26"/>
      <c r="H84" s="26"/>
      <c r="I84" s="27"/>
      <c r="J84" s="25"/>
      <c r="K84" s="26"/>
      <c r="L84" s="26"/>
      <c r="M84" s="26"/>
      <c r="N84" s="27"/>
      <c r="O84" s="28"/>
      <c r="P84" s="26"/>
      <c r="Q84" s="26"/>
      <c r="R84" s="27"/>
    </row>
    <row r="85" spans="1:18" x14ac:dyDescent="0.35">
      <c r="A85" s="7" t="s">
        <v>114</v>
      </c>
      <c r="B85" s="8">
        <v>2021</v>
      </c>
      <c r="C85" s="9"/>
      <c r="D85" s="10"/>
      <c r="E85" s="10"/>
      <c r="F85" s="10"/>
      <c r="G85" s="10"/>
      <c r="H85" s="10"/>
      <c r="I85" s="11"/>
      <c r="J85" s="9"/>
      <c r="K85" s="10"/>
      <c r="L85" s="10"/>
      <c r="M85" s="10"/>
      <c r="N85" s="11"/>
      <c r="O85" s="12"/>
      <c r="P85" s="10"/>
      <c r="Q85" s="10"/>
      <c r="R85" s="11"/>
    </row>
    <row r="86" spans="1:18" x14ac:dyDescent="0.35">
      <c r="A86" s="13"/>
      <c r="B86" s="14">
        <v>2022</v>
      </c>
      <c r="C86" s="15"/>
      <c r="D86" s="16"/>
      <c r="E86" s="16"/>
      <c r="F86" s="16"/>
      <c r="G86" s="16"/>
      <c r="H86" s="16"/>
      <c r="I86" s="17"/>
      <c r="J86" s="15"/>
      <c r="K86" s="16"/>
      <c r="L86" s="16"/>
      <c r="M86" s="16"/>
      <c r="N86" s="17"/>
      <c r="O86" s="18"/>
      <c r="P86" s="16"/>
      <c r="Q86" s="16"/>
      <c r="R86" s="17"/>
    </row>
    <row r="87" spans="1:18" x14ac:dyDescent="0.35">
      <c r="A87" s="13"/>
      <c r="B87" s="14">
        <v>2023</v>
      </c>
      <c r="C87" s="15"/>
      <c r="D87" s="16"/>
      <c r="E87" s="16"/>
      <c r="F87" s="16"/>
      <c r="G87" s="16"/>
      <c r="H87" s="16"/>
      <c r="I87" s="17"/>
      <c r="J87" s="15"/>
      <c r="K87" s="16"/>
      <c r="L87" s="16"/>
      <c r="M87" s="16"/>
      <c r="N87" s="17"/>
      <c r="O87" s="18"/>
      <c r="P87" s="16"/>
      <c r="Q87" s="16"/>
      <c r="R87" s="17"/>
    </row>
    <row r="88" spans="1:18" ht="12" thickBot="1" x14ac:dyDescent="0.4">
      <c r="A88" s="34"/>
      <c r="B88" s="24" t="s">
        <v>192</v>
      </c>
      <c r="C88" s="25"/>
      <c r="D88" s="26"/>
      <c r="E88" s="26"/>
      <c r="F88" s="26"/>
      <c r="G88" s="26"/>
      <c r="H88" s="26"/>
      <c r="I88" s="27"/>
      <c r="J88" s="25"/>
      <c r="K88" s="26"/>
      <c r="L88" s="26"/>
      <c r="M88" s="26"/>
      <c r="N88" s="27"/>
      <c r="O88" s="28"/>
      <c r="P88" s="26"/>
      <c r="Q88" s="26"/>
      <c r="R88" s="27"/>
    </row>
    <row r="89" spans="1:18" x14ac:dyDescent="0.35">
      <c r="A89" s="7" t="s">
        <v>115</v>
      </c>
      <c r="B89" s="8">
        <v>2021</v>
      </c>
      <c r="C89" s="9"/>
      <c r="D89" s="10"/>
      <c r="E89" s="10"/>
      <c r="F89" s="10"/>
      <c r="G89" s="10"/>
      <c r="H89" s="10"/>
      <c r="I89" s="11"/>
      <c r="J89" s="9"/>
      <c r="K89" s="10"/>
      <c r="L89" s="10"/>
      <c r="M89" s="10"/>
      <c r="N89" s="11"/>
      <c r="O89" s="12"/>
      <c r="P89" s="10"/>
      <c r="Q89" s="10"/>
      <c r="R89" s="11"/>
    </row>
    <row r="90" spans="1:18" x14ac:dyDescent="0.35">
      <c r="A90" s="13"/>
      <c r="B90" s="14">
        <v>2022</v>
      </c>
      <c r="C90" s="15"/>
      <c r="D90" s="16"/>
      <c r="E90" s="16"/>
      <c r="F90" s="16"/>
      <c r="G90" s="16"/>
      <c r="H90" s="16"/>
      <c r="I90" s="17"/>
      <c r="J90" s="15"/>
      <c r="K90" s="16"/>
      <c r="L90" s="16"/>
      <c r="M90" s="16"/>
      <c r="N90" s="17"/>
      <c r="O90" s="18"/>
      <c r="P90" s="16"/>
      <c r="Q90" s="16"/>
      <c r="R90" s="17"/>
    </row>
    <row r="91" spans="1:18" x14ac:dyDescent="0.35">
      <c r="A91" s="13"/>
      <c r="B91" s="14">
        <v>2023</v>
      </c>
      <c r="C91" s="15"/>
      <c r="D91" s="16"/>
      <c r="E91" s="16"/>
      <c r="F91" s="16"/>
      <c r="G91" s="16"/>
      <c r="H91" s="16"/>
      <c r="I91" s="17"/>
      <c r="J91" s="15"/>
      <c r="K91" s="16"/>
      <c r="L91" s="16"/>
      <c r="M91" s="16"/>
      <c r="N91" s="17"/>
      <c r="O91" s="18"/>
      <c r="P91" s="16"/>
      <c r="Q91" s="16"/>
      <c r="R91" s="17"/>
    </row>
    <row r="92" spans="1:18" ht="12" thickBot="1" x14ac:dyDescent="0.4">
      <c r="A92" s="34"/>
      <c r="B92" s="24" t="s">
        <v>192</v>
      </c>
      <c r="C92" s="25"/>
      <c r="D92" s="26"/>
      <c r="E92" s="26"/>
      <c r="F92" s="26"/>
      <c r="G92" s="26"/>
      <c r="H92" s="26"/>
      <c r="I92" s="27"/>
      <c r="J92" s="25"/>
      <c r="K92" s="26"/>
      <c r="L92" s="26"/>
      <c r="M92" s="26"/>
      <c r="N92" s="27"/>
      <c r="O92" s="28"/>
      <c r="P92" s="26"/>
      <c r="Q92" s="26"/>
      <c r="R92" s="27"/>
    </row>
    <row r="93" spans="1:18" x14ac:dyDescent="0.35">
      <c r="A93" s="7" t="s">
        <v>116</v>
      </c>
      <c r="B93" s="8">
        <v>2021</v>
      </c>
      <c r="C93" s="9"/>
      <c r="D93" s="10"/>
      <c r="E93" s="10"/>
      <c r="F93" s="10"/>
      <c r="G93" s="10"/>
      <c r="H93" s="10"/>
      <c r="I93" s="11"/>
      <c r="J93" s="9"/>
      <c r="K93" s="10"/>
      <c r="L93" s="10"/>
      <c r="M93" s="10"/>
      <c r="N93" s="11"/>
      <c r="O93" s="12"/>
      <c r="P93" s="10"/>
      <c r="Q93" s="10"/>
      <c r="R93" s="11"/>
    </row>
    <row r="94" spans="1:18" x14ac:dyDescent="0.35">
      <c r="A94" s="13"/>
      <c r="B94" s="14">
        <v>2022</v>
      </c>
      <c r="C94" s="15"/>
      <c r="D94" s="16"/>
      <c r="E94" s="16"/>
      <c r="F94" s="16"/>
      <c r="G94" s="16"/>
      <c r="H94" s="16"/>
      <c r="I94" s="17"/>
      <c r="J94" s="15"/>
      <c r="K94" s="16"/>
      <c r="L94" s="16"/>
      <c r="M94" s="16"/>
      <c r="N94" s="17"/>
      <c r="O94" s="18"/>
      <c r="P94" s="16"/>
      <c r="Q94" s="16"/>
      <c r="R94" s="17"/>
    </row>
    <row r="95" spans="1:18" x14ac:dyDescent="0.35">
      <c r="A95" s="13"/>
      <c r="B95" s="14">
        <v>2023</v>
      </c>
      <c r="C95" s="15"/>
      <c r="D95" s="16"/>
      <c r="E95" s="16"/>
      <c r="F95" s="16"/>
      <c r="G95" s="16"/>
      <c r="H95" s="16"/>
      <c r="I95" s="17"/>
      <c r="J95" s="15"/>
      <c r="K95" s="16"/>
      <c r="L95" s="16"/>
      <c r="M95" s="16"/>
      <c r="N95" s="17"/>
      <c r="O95" s="18"/>
      <c r="P95" s="16"/>
      <c r="Q95" s="16"/>
      <c r="R95" s="17"/>
    </row>
    <row r="96" spans="1:18" ht="12" thickBot="1" x14ac:dyDescent="0.4">
      <c r="A96" s="34"/>
      <c r="B96" s="24" t="s">
        <v>192</v>
      </c>
      <c r="C96" s="25"/>
      <c r="D96" s="26"/>
      <c r="E96" s="26"/>
      <c r="F96" s="26"/>
      <c r="G96" s="26"/>
      <c r="H96" s="26"/>
      <c r="I96" s="27"/>
      <c r="J96" s="25"/>
      <c r="K96" s="26"/>
      <c r="L96" s="26"/>
      <c r="M96" s="26"/>
      <c r="N96" s="27"/>
      <c r="O96" s="28"/>
      <c r="P96" s="26"/>
      <c r="Q96" s="26"/>
      <c r="R96" s="35"/>
    </row>
    <row r="97" spans="1:18" x14ac:dyDescent="0.35">
      <c r="A97" s="7" t="s">
        <v>117</v>
      </c>
      <c r="B97" s="8">
        <v>2021</v>
      </c>
      <c r="C97" s="9"/>
      <c r="D97" s="10"/>
      <c r="E97" s="10"/>
      <c r="F97" s="10"/>
      <c r="G97" s="10"/>
      <c r="H97" s="10"/>
      <c r="I97" s="11"/>
      <c r="J97" s="9"/>
      <c r="K97" s="10"/>
      <c r="L97" s="10"/>
      <c r="M97" s="10"/>
      <c r="N97" s="11"/>
      <c r="O97" s="12"/>
      <c r="P97" s="10"/>
      <c r="Q97" s="10"/>
      <c r="R97" s="11"/>
    </row>
    <row r="98" spans="1:18" x14ac:dyDescent="0.35">
      <c r="A98" s="13"/>
      <c r="B98" s="14">
        <v>2022</v>
      </c>
      <c r="C98" s="15"/>
      <c r="D98" s="16"/>
      <c r="E98" s="16"/>
      <c r="F98" s="16"/>
      <c r="G98" s="16"/>
      <c r="H98" s="16"/>
      <c r="I98" s="17"/>
      <c r="J98" s="15"/>
      <c r="K98" s="16"/>
      <c r="L98" s="16"/>
      <c r="M98" s="16"/>
      <c r="N98" s="17"/>
      <c r="O98" s="18"/>
      <c r="P98" s="16"/>
      <c r="Q98" s="16"/>
      <c r="R98" s="17"/>
    </row>
    <row r="99" spans="1:18" x14ac:dyDescent="0.35">
      <c r="A99" s="13"/>
      <c r="B99" s="14">
        <v>2023</v>
      </c>
      <c r="C99" s="15"/>
      <c r="D99" s="16"/>
      <c r="E99" s="16"/>
      <c r="F99" s="16"/>
      <c r="G99" s="16"/>
      <c r="H99" s="16"/>
      <c r="I99" s="17"/>
      <c r="J99" s="15"/>
      <c r="K99" s="16"/>
      <c r="L99" s="16"/>
      <c r="M99" s="16"/>
      <c r="N99" s="17"/>
      <c r="O99" s="18"/>
      <c r="P99" s="16"/>
      <c r="Q99" s="16"/>
      <c r="R99" s="17"/>
    </row>
    <row r="100" spans="1:18" ht="12" thickBot="1" x14ac:dyDescent="0.4">
      <c r="A100" s="34"/>
      <c r="B100" s="24" t="s">
        <v>192</v>
      </c>
      <c r="C100" s="25"/>
      <c r="D100" s="26"/>
      <c r="E100" s="26"/>
      <c r="F100" s="26"/>
      <c r="G100" s="26"/>
      <c r="H100" s="26"/>
      <c r="I100" s="27"/>
      <c r="J100" s="25"/>
      <c r="K100" s="26"/>
      <c r="L100" s="26"/>
      <c r="M100" s="26"/>
      <c r="N100" s="27"/>
      <c r="O100" s="28"/>
      <c r="P100" s="26"/>
      <c r="Q100" s="26"/>
      <c r="R100" s="27"/>
    </row>
    <row r="101" spans="1:18" x14ac:dyDescent="0.35">
      <c r="A101" s="7" t="s">
        <v>118</v>
      </c>
      <c r="B101" s="8">
        <v>2021</v>
      </c>
      <c r="C101" s="9"/>
      <c r="D101" s="10"/>
      <c r="E101" s="10"/>
      <c r="F101" s="10"/>
      <c r="G101" s="10"/>
      <c r="H101" s="10"/>
      <c r="I101" s="11"/>
      <c r="J101" s="9"/>
      <c r="K101" s="10"/>
      <c r="L101" s="10"/>
      <c r="M101" s="10"/>
      <c r="N101" s="11"/>
      <c r="O101" s="12"/>
      <c r="P101" s="10"/>
      <c r="Q101" s="10"/>
      <c r="R101" s="11"/>
    </row>
    <row r="102" spans="1:18" x14ac:dyDescent="0.35">
      <c r="A102" s="13"/>
      <c r="B102" s="14">
        <v>2022</v>
      </c>
      <c r="C102" s="15"/>
      <c r="D102" s="16"/>
      <c r="E102" s="16"/>
      <c r="F102" s="16"/>
      <c r="G102" s="16"/>
      <c r="H102" s="16"/>
      <c r="I102" s="17"/>
      <c r="J102" s="15"/>
      <c r="K102" s="16"/>
      <c r="L102" s="16"/>
      <c r="M102" s="16"/>
      <c r="N102" s="17"/>
      <c r="O102" s="18"/>
      <c r="P102" s="16"/>
      <c r="Q102" s="16"/>
      <c r="R102" s="17"/>
    </row>
    <row r="103" spans="1:18" x14ac:dyDescent="0.35">
      <c r="A103" s="13"/>
      <c r="B103" s="14">
        <v>2023</v>
      </c>
      <c r="C103" s="15"/>
      <c r="D103" s="16"/>
      <c r="E103" s="16"/>
      <c r="F103" s="16"/>
      <c r="G103" s="16"/>
      <c r="H103" s="16"/>
      <c r="I103" s="17"/>
      <c r="J103" s="15"/>
      <c r="K103" s="16"/>
      <c r="L103" s="16"/>
      <c r="M103" s="16"/>
      <c r="N103" s="17"/>
      <c r="O103" s="18"/>
      <c r="P103" s="16"/>
      <c r="Q103" s="16"/>
      <c r="R103" s="17"/>
    </row>
    <row r="104" spans="1:18" x14ac:dyDescent="0.35">
      <c r="A104" s="73"/>
      <c r="B104" s="74" t="s">
        <v>192</v>
      </c>
      <c r="C104" s="75"/>
      <c r="D104" s="76"/>
      <c r="E104" s="76"/>
      <c r="F104" s="76"/>
      <c r="G104" s="76"/>
      <c r="H104" s="76"/>
      <c r="I104" s="77"/>
      <c r="J104" s="75"/>
      <c r="K104" s="76"/>
      <c r="L104" s="76"/>
      <c r="M104" s="76"/>
      <c r="N104" s="77"/>
      <c r="O104" s="78"/>
      <c r="P104" s="76"/>
      <c r="Q104" s="76"/>
      <c r="R104" s="77"/>
    </row>
  </sheetData>
  <mergeCells count="8">
    <mergeCell ref="A1:R1"/>
    <mergeCell ref="Q3:R3"/>
    <mergeCell ref="A3:A4"/>
    <mergeCell ref="B3:B4"/>
    <mergeCell ref="C3:I3"/>
    <mergeCell ref="J3:N3"/>
    <mergeCell ref="O3:P3"/>
    <mergeCell ref="A2:R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4"/>
  <sheetViews>
    <sheetView workbookViewId="0">
      <selection sqref="A1:M12"/>
    </sheetView>
  </sheetViews>
  <sheetFormatPr baseColWidth="10" defaultColWidth="11.265625" defaultRowHeight="14.25" x14ac:dyDescent="0.45"/>
  <cols>
    <col min="1" max="1" width="64" customWidth="1"/>
    <col min="2" max="5" width="10.1328125" customWidth="1"/>
    <col min="6" max="6" width="12.73046875" customWidth="1"/>
    <col min="11" max="11" width="12.73046875" customWidth="1"/>
    <col min="13" max="13" width="12.73046875" customWidth="1"/>
  </cols>
  <sheetData>
    <row r="1" spans="1:13" ht="29.25" customHeight="1" x14ac:dyDescent="0.45">
      <c r="A1" s="297" t="s">
        <v>196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22.5" customHeight="1" x14ac:dyDescent="0.45">
      <c r="A2" s="299" t="s">
        <v>295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</row>
    <row r="3" spans="1:13" s="2" customFormat="1" ht="28.35" customHeight="1" x14ac:dyDescent="0.45">
      <c r="A3" s="221" t="s">
        <v>36</v>
      </c>
      <c r="B3" s="311">
        <v>2021</v>
      </c>
      <c r="C3" s="312"/>
      <c r="D3" s="312"/>
      <c r="E3" s="312"/>
      <c r="F3" s="313"/>
      <c r="G3" s="311" t="s">
        <v>37</v>
      </c>
      <c r="H3" s="312"/>
      <c r="I3" s="312"/>
      <c r="J3" s="312"/>
      <c r="K3" s="313"/>
      <c r="L3" s="297" t="s">
        <v>38</v>
      </c>
      <c r="M3" s="297"/>
    </row>
    <row r="4" spans="1:13" s="2" customFormat="1" ht="48.75" customHeight="1" x14ac:dyDescent="0.45">
      <c r="A4" s="133" t="s">
        <v>39</v>
      </c>
      <c r="B4" s="222" t="s">
        <v>40</v>
      </c>
      <c r="C4" s="222" t="s">
        <v>41</v>
      </c>
      <c r="D4" s="222" t="s">
        <v>42</v>
      </c>
      <c r="E4" s="222" t="s">
        <v>31</v>
      </c>
      <c r="F4" s="133" t="s">
        <v>183</v>
      </c>
      <c r="G4" s="222" t="s">
        <v>40</v>
      </c>
      <c r="H4" s="222" t="s">
        <v>41</v>
      </c>
      <c r="I4" s="222" t="s">
        <v>42</v>
      </c>
      <c r="J4" s="222" t="s">
        <v>31</v>
      </c>
      <c r="K4" s="133" t="s">
        <v>183</v>
      </c>
      <c r="L4" s="222" t="s">
        <v>40</v>
      </c>
      <c r="M4" s="133" t="s">
        <v>183</v>
      </c>
    </row>
    <row r="5" spans="1:13" s="1" customFormat="1" ht="12.75" x14ac:dyDescent="0.35">
      <c r="A5" s="223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1" customFormat="1" ht="23.25" x14ac:dyDescent="0.35">
      <c r="A6" s="224" t="s">
        <v>44</v>
      </c>
      <c r="B6" s="302" t="s">
        <v>296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</row>
    <row r="7" spans="1:13" s="1" customFormat="1" ht="20.25" customHeight="1" x14ac:dyDescent="0.35">
      <c r="A7" s="224" t="s">
        <v>45</v>
      </c>
      <c r="B7" s="305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7"/>
    </row>
    <row r="8" spans="1:13" s="1" customFormat="1" ht="21" customHeight="1" x14ac:dyDescent="0.35">
      <c r="A8" s="224" t="s">
        <v>46</v>
      </c>
      <c r="B8" s="305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7"/>
    </row>
    <row r="9" spans="1:13" s="1" customFormat="1" ht="21" customHeight="1" x14ac:dyDescent="0.35">
      <c r="A9" s="224" t="s">
        <v>47</v>
      </c>
      <c r="B9" s="305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7"/>
    </row>
    <row r="10" spans="1:13" s="1" customFormat="1" ht="22.5" customHeight="1" x14ac:dyDescent="0.35">
      <c r="A10" s="224" t="s">
        <v>48</v>
      </c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</row>
    <row r="11" spans="1:13" s="1" customFormat="1" ht="12.75" x14ac:dyDescent="0.35">
      <c r="A11" s="224" t="s">
        <v>49</v>
      </c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10"/>
    </row>
    <row r="12" spans="1:13" s="3" customFormat="1" ht="22.5" customHeight="1" x14ac:dyDescent="0.45">
      <c r="A12" s="225" t="s">
        <v>52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1:13" x14ac:dyDescent="0.45">
      <c r="A13" s="4" t="s">
        <v>50</v>
      </c>
    </row>
    <row r="14" spans="1:13" x14ac:dyDescent="0.45">
      <c r="A14" s="4" t="s">
        <v>51</v>
      </c>
    </row>
  </sheetData>
  <mergeCells count="6">
    <mergeCell ref="B6:M11"/>
    <mergeCell ref="L3:M3"/>
    <mergeCell ref="A1:M1"/>
    <mergeCell ref="B3:F3"/>
    <mergeCell ref="G3:K3"/>
    <mergeCell ref="A2:M2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80" zoomScaleNormal="80" workbookViewId="0">
      <selection sqref="A1:XFD1048576"/>
    </sheetView>
  </sheetViews>
  <sheetFormatPr baseColWidth="10" defaultColWidth="11.3984375" defaultRowHeight="11.65" x14ac:dyDescent="0.35"/>
  <cols>
    <col min="1" max="1" width="49" style="5" customWidth="1"/>
    <col min="2" max="5" width="11.86328125" style="5" customWidth="1"/>
    <col min="6" max="6" width="14" style="5" customWidth="1"/>
    <col min="7" max="7" width="11.86328125" style="5" customWidth="1"/>
    <col min="8" max="8" width="12.73046875" style="127" customWidth="1"/>
    <col min="9" max="9" width="15" style="5" customWidth="1"/>
    <col min="10" max="10" width="12.73046875" style="5" customWidth="1"/>
    <col min="11" max="16384" width="11.3984375" style="5"/>
  </cols>
  <sheetData>
    <row r="1" spans="1:21" s="37" customFormat="1" x14ac:dyDescent="0.35">
      <c r="A1" s="314" t="s">
        <v>261</v>
      </c>
      <c r="B1" s="315"/>
      <c r="C1" s="315"/>
      <c r="D1" s="315"/>
      <c r="E1" s="315"/>
      <c r="F1" s="315"/>
      <c r="G1" s="315"/>
      <c r="H1" s="315"/>
      <c r="I1" s="315"/>
      <c r="J1" s="316"/>
    </row>
    <row r="2" spans="1:21" x14ac:dyDescent="0.35">
      <c r="A2" s="134" t="s">
        <v>295</v>
      </c>
      <c r="B2" s="322" t="s">
        <v>270</v>
      </c>
      <c r="C2" s="323"/>
      <c r="D2" s="323"/>
      <c r="E2" s="323"/>
      <c r="F2" s="323"/>
      <c r="G2" s="323"/>
      <c r="H2" s="323"/>
      <c r="I2" s="323"/>
      <c r="J2" s="324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" customHeight="1" x14ac:dyDescent="0.35">
      <c r="A3" s="54"/>
      <c r="B3" s="325"/>
      <c r="C3" s="326"/>
      <c r="D3" s="326"/>
      <c r="E3" s="326"/>
      <c r="F3" s="326"/>
      <c r="G3" s="326"/>
      <c r="H3" s="326"/>
      <c r="I3" s="326"/>
      <c r="J3" s="327"/>
    </row>
    <row r="4" spans="1:21" ht="27.75" customHeight="1" x14ac:dyDescent="0.35">
      <c r="A4" s="321" t="s">
        <v>268</v>
      </c>
      <c r="B4" s="317" t="s">
        <v>197</v>
      </c>
      <c r="C4" s="317" t="s">
        <v>119</v>
      </c>
      <c r="D4" s="317" t="s">
        <v>198</v>
      </c>
      <c r="E4" s="317" t="s">
        <v>200</v>
      </c>
      <c r="F4" s="317" t="s">
        <v>199</v>
      </c>
      <c r="G4" s="317" t="s">
        <v>201</v>
      </c>
      <c r="H4" s="319" t="s">
        <v>203</v>
      </c>
      <c r="I4" s="317" t="s">
        <v>202</v>
      </c>
      <c r="J4" s="317" t="s">
        <v>204</v>
      </c>
    </row>
    <row r="5" spans="1:21" ht="27.75" customHeight="1" x14ac:dyDescent="0.35">
      <c r="A5" s="317"/>
      <c r="B5" s="318"/>
      <c r="C5" s="318"/>
      <c r="D5" s="318"/>
      <c r="E5" s="318"/>
      <c r="F5" s="318"/>
      <c r="G5" s="318"/>
      <c r="H5" s="320"/>
      <c r="I5" s="318"/>
      <c r="J5" s="318"/>
    </row>
    <row r="6" spans="1:21" ht="30" customHeight="1" x14ac:dyDescent="0.35">
      <c r="A6" s="128" t="s">
        <v>120</v>
      </c>
      <c r="B6" s="121">
        <v>82275</v>
      </c>
      <c r="C6" s="121">
        <v>41680</v>
      </c>
      <c r="D6" s="121">
        <v>106616</v>
      </c>
      <c r="E6" s="121">
        <v>82242</v>
      </c>
      <c r="F6" s="121">
        <v>283680</v>
      </c>
      <c r="G6" s="121">
        <f>D6-B6</f>
        <v>24341</v>
      </c>
      <c r="H6" s="122">
        <f>D6/B6-1</f>
        <v>0.29584928593132775</v>
      </c>
      <c r="I6" s="130">
        <f>+F6-D6</f>
        <v>177064</v>
      </c>
      <c r="J6" s="122">
        <f>F6/D6-1</f>
        <v>1.6607638628348464</v>
      </c>
    </row>
    <row r="7" spans="1:21" ht="30" customHeight="1" x14ac:dyDescent="0.35">
      <c r="A7" s="128" t="s">
        <v>276</v>
      </c>
      <c r="B7" s="121">
        <v>143000</v>
      </c>
      <c r="C7" s="121">
        <v>299191</v>
      </c>
      <c r="D7" s="121">
        <v>163200</v>
      </c>
      <c r="E7" s="121">
        <v>212274</v>
      </c>
      <c r="F7" s="121">
        <v>190116</v>
      </c>
      <c r="G7" s="121">
        <f t="shared" ref="G7:G33" si="0">D7-B7</f>
        <v>20200</v>
      </c>
      <c r="H7" s="122">
        <f t="shared" ref="H7:H31" si="1">D7/B7-1</f>
        <v>0.14125874125874116</v>
      </c>
      <c r="I7" s="130">
        <f t="shared" ref="I7:I33" si="2">+F7-D7</f>
        <v>26916</v>
      </c>
      <c r="J7" s="122">
        <f t="shared" ref="J7:J34" si="3">F7/D7-1</f>
        <v>0.1649264705882354</v>
      </c>
      <c r="L7" s="123"/>
    </row>
    <row r="8" spans="1:21" ht="30" customHeight="1" x14ac:dyDescent="0.35">
      <c r="A8" s="128" t="s">
        <v>274</v>
      </c>
      <c r="B8" s="121">
        <v>350882</v>
      </c>
      <c r="C8" s="121">
        <v>183455</v>
      </c>
      <c r="D8" s="121">
        <v>401716</v>
      </c>
      <c r="E8" s="121">
        <v>311821</v>
      </c>
      <c r="F8" s="121">
        <v>294200</v>
      </c>
      <c r="G8" s="121">
        <f t="shared" si="0"/>
        <v>50834</v>
      </c>
      <c r="H8" s="122">
        <f t="shared" si="1"/>
        <v>0.14487491521366147</v>
      </c>
      <c r="I8" s="130">
        <f t="shared" si="2"/>
        <v>-107516</v>
      </c>
      <c r="J8" s="122">
        <f t="shared" si="3"/>
        <v>-0.26764181660675701</v>
      </c>
    </row>
    <row r="9" spans="1:21" ht="30" customHeight="1" x14ac:dyDescent="0.35">
      <c r="A9" s="128" t="s">
        <v>121</v>
      </c>
      <c r="B9" s="48"/>
      <c r="C9" s="48"/>
      <c r="D9" s="48"/>
      <c r="E9" s="48"/>
      <c r="F9" s="121"/>
      <c r="G9" s="121"/>
      <c r="H9" s="122"/>
      <c r="I9" s="130"/>
      <c r="J9" s="122"/>
      <c r="L9" s="123"/>
    </row>
    <row r="10" spans="1:21" ht="30" customHeight="1" x14ac:dyDescent="0.35">
      <c r="A10" s="128" t="s">
        <v>275</v>
      </c>
      <c r="B10" s="48"/>
      <c r="C10" s="48"/>
      <c r="D10" s="121"/>
      <c r="E10" s="121"/>
      <c r="F10" s="121"/>
      <c r="G10" s="121"/>
      <c r="H10" s="122"/>
      <c r="I10" s="130"/>
      <c r="J10" s="122"/>
    </row>
    <row r="11" spans="1:21" ht="30" customHeight="1" x14ac:dyDescent="0.35">
      <c r="A11" s="128" t="s">
        <v>284</v>
      </c>
      <c r="B11" s="121">
        <v>156860</v>
      </c>
      <c r="C11" s="121">
        <v>64200</v>
      </c>
      <c r="D11" s="121">
        <v>201860</v>
      </c>
      <c r="E11" s="121">
        <v>196010</v>
      </c>
      <c r="F11" s="121">
        <v>176860</v>
      </c>
      <c r="G11" s="121">
        <f>D11-B11</f>
        <v>45000</v>
      </c>
      <c r="H11" s="122">
        <f t="shared" si="1"/>
        <v>0.28688002040035698</v>
      </c>
      <c r="I11" s="130">
        <f t="shared" si="2"/>
        <v>-25000</v>
      </c>
      <c r="J11" s="122">
        <f t="shared" si="3"/>
        <v>-0.12384821163182402</v>
      </c>
    </row>
    <row r="12" spans="1:21" ht="30" customHeight="1" x14ac:dyDescent="0.35">
      <c r="A12" s="128" t="s">
        <v>122</v>
      </c>
      <c r="B12" s="121">
        <v>222120</v>
      </c>
      <c r="C12" s="121">
        <v>161462</v>
      </c>
      <c r="D12" s="121">
        <v>204785</v>
      </c>
      <c r="E12" s="121">
        <v>135990</v>
      </c>
      <c r="F12" s="121">
        <v>146880</v>
      </c>
      <c r="G12" s="121">
        <f t="shared" si="0"/>
        <v>-17335</v>
      </c>
      <c r="H12" s="122">
        <f t="shared" si="1"/>
        <v>-7.8043399963983462E-2</v>
      </c>
      <c r="I12" s="130">
        <f t="shared" si="2"/>
        <v>-57905</v>
      </c>
      <c r="J12" s="122">
        <f t="shared" si="3"/>
        <v>-0.28275996777107704</v>
      </c>
    </row>
    <row r="13" spans="1:21" ht="30" customHeight="1" x14ac:dyDescent="0.35">
      <c r="A13" s="128" t="s">
        <v>123</v>
      </c>
      <c r="B13" s="48"/>
      <c r="C13" s="48"/>
      <c r="D13" s="48"/>
      <c r="E13" s="48"/>
      <c r="F13" s="121"/>
      <c r="G13" s="121"/>
      <c r="H13" s="122"/>
      <c r="I13" s="130"/>
      <c r="J13" s="122"/>
    </row>
    <row r="14" spans="1:21" ht="30" customHeight="1" x14ac:dyDescent="0.35">
      <c r="A14" s="128" t="s">
        <v>124</v>
      </c>
      <c r="B14" s="121">
        <v>5501502</v>
      </c>
      <c r="C14" s="121">
        <v>5522502</v>
      </c>
      <c r="D14" s="121">
        <v>5545746</v>
      </c>
      <c r="E14" s="121">
        <v>5545746</v>
      </c>
      <c r="F14" s="121">
        <v>6397688</v>
      </c>
      <c r="G14" s="121">
        <f t="shared" si="0"/>
        <v>44244</v>
      </c>
      <c r="H14" s="122">
        <f t="shared" si="1"/>
        <v>8.0421673935591187E-3</v>
      </c>
      <c r="I14" s="130">
        <f t="shared" si="2"/>
        <v>851942</v>
      </c>
      <c r="J14" s="122">
        <f t="shared" si="3"/>
        <v>0.15362081133899741</v>
      </c>
    </row>
    <row r="15" spans="1:21" ht="30" customHeight="1" x14ac:dyDescent="0.35">
      <c r="A15" s="128" t="s">
        <v>285</v>
      </c>
      <c r="B15" s="121">
        <v>487336</v>
      </c>
      <c r="C15" s="121">
        <v>354356</v>
      </c>
      <c r="D15" s="121">
        <v>180336</v>
      </c>
      <c r="E15" s="121">
        <v>266541</v>
      </c>
      <c r="F15" s="121">
        <v>303180</v>
      </c>
      <c r="G15" s="121">
        <f t="shared" si="0"/>
        <v>-307000</v>
      </c>
      <c r="H15" s="122">
        <f t="shared" si="1"/>
        <v>-0.62995551323932564</v>
      </c>
      <c r="I15" s="130">
        <f t="shared" si="2"/>
        <v>122844</v>
      </c>
      <c r="J15" s="122">
        <f t="shared" si="3"/>
        <v>0.68119510247537929</v>
      </c>
    </row>
    <row r="16" spans="1:21" ht="30" customHeight="1" x14ac:dyDescent="0.35">
      <c r="A16" s="128" t="s">
        <v>125</v>
      </c>
      <c r="B16" s="48">
        <v>600</v>
      </c>
      <c r="C16" s="121">
        <v>14845</v>
      </c>
      <c r="D16" s="121">
        <v>5600</v>
      </c>
      <c r="E16" s="121">
        <v>6950</v>
      </c>
      <c r="F16" s="121">
        <v>53000</v>
      </c>
      <c r="G16" s="121">
        <f t="shared" si="0"/>
        <v>5000</v>
      </c>
      <c r="H16" s="122">
        <f t="shared" si="1"/>
        <v>8.3333333333333339</v>
      </c>
      <c r="I16" s="130">
        <f t="shared" si="2"/>
        <v>47400</v>
      </c>
      <c r="J16" s="122">
        <f t="shared" si="3"/>
        <v>8.4642857142857135</v>
      </c>
    </row>
    <row r="17" spans="1:10" ht="30" customHeight="1" x14ac:dyDescent="0.35">
      <c r="A17" s="128" t="s">
        <v>272</v>
      </c>
      <c r="B17" s="121"/>
      <c r="C17" s="48"/>
      <c r="D17" s="121"/>
      <c r="E17" s="121"/>
      <c r="F17" s="121"/>
      <c r="G17" s="121"/>
      <c r="H17" s="122"/>
      <c r="I17" s="130"/>
      <c r="J17" s="122"/>
    </row>
    <row r="18" spans="1:10" ht="30" customHeight="1" x14ac:dyDescent="0.35">
      <c r="A18" s="128" t="s">
        <v>273</v>
      </c>
      <c r="B18" s="121"/>
      <c r="C18" s="121"/>
      <c r="D18" s="121"/>
      <c r="E18" s="121"/>
      <c r="F18" s="121"/>
      <c r="G18" s="121"/>
      <c r="H18" s="122"/>
      <c r="I18" s="130"/>
      <c r="J18" s="122"/>
    </row>
    <row r="19" spans="1:10" ht="30" customHeight="1" x14ac:dyDescent="0.35">
      <c r="A19" s="128" t="s">
        <v>127</v>
      </c>
      <c r="B19" s="121">
        <v>60000</v>
      </c>
      <c r="C19" s="121">
        <v>187099</v>
      </c>
      <c r="D19" s="121">
        <v>222600</v>
      </c>
      <c r="E19" s="121">
        <v>276100</v>
      </c>
      <c r="F19" s="121">
        <v>110000</v>
      </c>
      <c r="G19" s="121">
        <f t="shared" si="0"/>
        <v>162600</v>
      </c>
      <c r="H19" s="122">
        <f t="shared" si="1"/>
        <v>2.71</v>
      </c>
      <c r="I19" s="130">
        <f t="shared" si="2"/>
        <v>-112600</v>
      </c>
      <c r="J19" s="122">
        <f t="shared" si="3"/>
        <v>-0.50584007187780777</v>
      </c>
    </row>
    <row r="20" spans="1:10" ht="30" customHeight="1" x14ac:dyDescent="0.35">
      <c r="A20" s="128" t="s">
        <v>128</v>
      </c>
      <c r="B20" s="121">
        <v>114080</v>
      </c>
      <c r="C20" s="121">
        <v>92320</v>
      </c>
      <c r="D20" s="121">
        <v>114080</v>
      </c>
      <c r="E20" s="121">
        <v>88451</v>
      </c>
      <c r="F20" s="121">
        <v>114080</v>
      </c>
      <c r="G20" s="121">
        <f>D20-B20</f>
        <v>0</v>
      </c>
      <c r="H20" s="122">
        <f t="shared" si="1"/>
        <v>0</v>
      </c>
      <c r="I20" s="130">
        <f>+F20-D20</f>
        <v>0</v>
      </c>
      <c r="J20" s="122">
        <f t="shared" si="3"/>
        <v>0</v>
      </c>
    </row>
    <row r="21" spans="1:10" ht="30" customHeight="1" x14ac:dyDescent="0.35">
      <c r="A21" s="128" t="s">
        <v>126</v>
      </c>
      <c r="B21" s="48"/>
      <c r="C21" s="48" t="s">
        <v>95</v>
      </c>
      <c r="D21" s="48"/>
      <c r="E21" s="48"/>
      <c r="F21" s="121"/>
      <c r="G21" s="121"/>
      <c r="H21" s="122"/>
      <c r="I21" s="130"/>
      <c r="J21" s="122"/>
    </row>
    <row r="22" spans="1:10" ht="30" customHeight="1" x14ac:dyDescent="0.35">
      <c r="A22" s="128" t="s">
        <v>286</v>
      </c>
      <c r="B22" s="121">
        <v>711347</v>
      </c>
      <c r="C22" s="121">
        <v>721176</v>
      </c>
      <c r="D22" s="121">
        <v>750265</v>
      </c>
      <c r="E22" s="121">
        <v>756120</v>
      </c>
      <c r="F22" s="121">
        <v>741283</v>
      </c>
      <c r="G22" s="121">
        <f t="shared" si="0"/>
        <v>38918</v>
      </c>
      <c r="H22" s="122">
        <f t="shared" si="1"/>
        <v>5.4710289071297158E-2</v>
      </c>
      <c r="I22" s="130">
        <f t="shared" si="2"/>
        <v>-8982</v>
      </c>
      <c r="J22" s="122">
        <f t="shared" si="3"/>
        <v>-1.1971769974609026E-2</v>
      </c>
    </row>
    <row r="23" spans="1:10" ht="30" customHeight="1" x14ac:dyDescent="0.35">
      <c r="A23" s="128" t="s">
        <v>287</v>
      </c>
      <c r="B23" s="48" t="s">
        <v>95</v>
      </c>
      <c r="C23" s="48"/>
      <c r="D23" s="48"/>
      <c r="E23" s="48"/>
      <c r="F23" s="121"/>
      <c r="G23" s="121"/>
      <c r="H23" s="122"/>
      <c r="I23" s="130"/>
      <c r="J23" s="122"/>
    </row>
    <row r="24" spans="1:10" ht="30" customHeight="1" x14ac:dyDescent="0.35">
      <c r="A24" s="128" t="s">
        <v>271</v>
      </c>
      <c r="B24" s="48"/>
      <c r="C24" s="48"/>
      <c r="D24" s="48"/>
      <c r="E24" s="48"/>
      <c r="F24" s="121"/>
      <c r="G24" s="121"/>
      <c r="H24" s="122"/>
      <c r="I24" s="130"/>
      <c r="J24" s="122"/>
    </row>
    <row r="25" spans="1:10" ht="30" customHeight="1" x14ac:dyDescent="0.35">
      <c r="A25" s="128" t="s">
        <v>288</v>
      </c>
      <c r="B25" s="48"/>
      <c r="C25" s="48" t="s">
        <v>95</v>
      </c>
      <c r="D25" s="48"/>
      <c r="E25" s="48"/>
      <c r="F25" s="121"/>
      <c r="G25" s="121"/>
      <c r="H25" s="122"/>
      <c r="I25" s="130"/>
      <c r="J25" s="122"/>
    </row>
    <row r="26" spans="1:10" ht="30" customHeight="1" x14ac:dyDescent="0.35">
      <c r="A26" s="128" t="s">
        <v>289</v>
      </c>
      <c r="B26" s="48" t="s">
        <v>95</v>
      </c>
      <c r="C26" s="48"/>
      <c r="D26" s="48"/>
      <c r="E26" s="48"/>
      <c r="F26" s="121"/>
      <c r="G26" s="121"/>
      <c r="H26" s="122"/>
      <c r="I26" s="130"/>
      <c r="J26" s="122"/>
    </row>
    <row r="27" spans="1:10" ht="30" customHeight="1" x14ac:dyDescent="0.35">
      <c r="A27" s="128" t="s">
        <v>290</v>
      </c>
      <c r="B27" s="48"/>
      <c r="C27" s="48"/>
      <c r="D27" s="48"/>
      <c r="E27" s="48"/>
      <c r="F27" s="121"/>
      <c r="G27" s="121"/>
      <c r="H27" s="122"/>
      <c r="I27" s="130"/>
      <c r="J27" s="122"/>
    </row>
    <row r="28" spans="1:10" ht="30" customHeight="1" x14ac:dyDescent="0.35">
      <c r="A28" s="128" t="s">
        <v>129</v>
      </c>
      <c r="B28" s="121">
        <v>16000</v>
      </c>
      <c r="C28" s="121">
        <v>27245</v>
      </c>
      <c r="D28" s="121">
        <v>16000</v>
      </c>
      <c r="E28" s="121">
        <v>29300</v>
      </c>
      <c r="F28" s="121">
        <v>24000</v>
      </c>
      <c r="G28" s="121">
        <f>D28-B28</f>
        <v>0</v>
      </c>
      <c r="H28" s="122">
        <f t="shared" si="1"/>
        <v>0</v>
      </c>
      <c r="I28" s="130">
        <f t="shared" si="2"/>
        <v>8000</v>
      </c>
      <c r="J28" s="122">
        <f t="shared" si="3"/>
        <v>0.5</v>
      </c>
    </row>
    <row r="29" spans="1:10" ht="30" customHeight="1" x14ac:dyDescent="0.35">
      <c r="A29" s="128" t="s">
        <v>291</v>
      </c>
      <c r="B29" s="121">
        <v>198324</v>
      </c>
      <c r="C29" s="121">
        <v>173246</v>
      </c>
      <c r="D29" s="121">
        <v>133700</v>
      </c>
      <c r="E29" s="121">
        <v>106357</v>
      </c>
      <c r="F29" s="121">
        <v>549900</v>
      </c>
      <c r="G29" s="121">
        <f t="shared" si="0"/>
        <v>-64624</v>
      </c>
      <c r="H29" s="122">
        <f t="shared" si="1"/>
        <v>-0.32585062826485955</v>
      </c>
      <c r="I29" s="130">
        <f t="shared" si="2"/>
        <v>416200</v>
      </c>
      <c r="J29" s="122">
        <f t="shared" si="3"/>
        <v>3.1129394166043385</v>
      </c>
    </row>
    <row r="30" spans="1:10" ht="30" customHeight="1" x14ac:dyDescent="0.35">
      <c r="A30" s="128" t="s">
        <v>130</v>
      </c>
      <c r="B30" s="121">
        <v>180584</v>
      </c>
      <c r="C30" s="121">
        <v>65948</v>
      </c>
      <c r="D30" s="121">
        <v>116500</v>
      </c>
      <c r="E30" s="121">
        <v>88064</v>
      </c>
      <c r="F30" s="121">
        <v>283169</v>
      </c>
      <c r="G30" s="121">
        <f t="shared" si="0"/>
        <v>-64084</v>
      </c>
      <c r="H30" s="122">
        <f t="shared" si="1"/>
        <v>-0.35487086342090113</v>
      </c>
      <c r="I30" s="130">
        <f t="shared" si="2"/>
        <v>166669</v>
      </c>
      <c r="J30" s="122">
        <f t="shared" si="3"/>
        <v>1.430635193133047</v>
      </c>
    </row>
    <row r="31" spans="1:10" ht="30" customHeight="1" x14ac:dyDescent="0.35">
      <c r="A31" s="128" t="s">
        <v>292</v>
      </c>
      <c r="B31" s="121">
        <v>8440</v>
      </c>
      <c r="C31" s="121">
        <v>160</v>
      </c>
      <c r="D31" s="121">
        <v>8440</v>
      </c>
      <c r="E31" s="121">
        <v>25566</v>
      </c>
      <c r="F31" s="121">
        <v>45560</v>
      </c>
      <c r="G31" s="121">
        <f t="shared" si="0"/>
        <v>0</v>
      </c>
      <c r="H31" s="122">
        <f t="shared" si="1"/>
        <v>0</v>
      </c>
      <c r="I31" s="130">
        <f t="shared" si="2"/>
        <v>37120</v>
      </c>
      <c r="J31" s="122">
        <f t="shared" si="3"/>
        <v>4.3981042654028437</v>
      </c>
    </row>
    <row r="32" spans="1:10" ht="30" customHeight="1" x14ac:dyDescent="0.35">
      <c r="A32" s="129" t="s">
        <v>293</v>
      </c>
      <c r="B32" s="48"/>
      <c r="C32" s="48"/>
      <c r="D32" s="48"/>
      <c r="E32" s="48"/>
      <c r="F32" s="121"/>
      <c r="G32" s="121"/>
      <c r="H32" s="122"/>
      <c r="I32" s="130"/>
      <c r="J32" s="122"/>
    </row>
    <row r="33" spans="1:10" ht="30" customHeight="1" x14ac:dyDescent="0.35">
      <c r="A33" s="84" t="s">
        <v>294</v>
      </c>
      <c r="B33" s="124">
        <f>8542118-8233350</f>
        <v>308768</v>
      </c>
      <c r="C33" s="124">
        <f>8563118-7908885</f>
        <v>654233</v>
      </c>
      <c r="D33" s="124">
        <f>8798583-8171444</f>
        <v>627139</v>
      </c>
      <c r="E33" s="124">
        <f>8798583-8127532</f>
        <v>671051</v>
      </c>
      <c r="F33" s="124">
        <f>10386866-9713596</f>
        <v>673270</v>
      </c>
      <c r="G33" s="121">
        <f t="shared" si="0"/>
        <v>318371</v>
      </c>
      <c r="H33" s="122">
        <f>D33/B33-1</f>
        <v>1.0311010208311742</v>
      </c>
      <c r="I33" s="130">
        <f t="shared" si="2"/>
        <v>46131</v>
      </c>
      <c r="J33" s="122">
        <f t="shared" si="3"/>
        <v>7.3557855595011601E-2</v>
      </c>
    </row>
    <row r="34" spans="1:10" ht="12" thickBot="1" x14ac:dyDescent="0.4">
      <c r="A34" s="219" t="s">
        <v>9</v>
      </c>
      <c r="B34" s="220">
        <f>SUM(B6:B33)</f>
        <v>8542118</v>
      </c>
      <c r="C34" s="220">
        <f t="shared" ref="C34:F34" si="4">SUM(C6:C33)</f>
        <v>8563118</v>
      </c>
      <c r="D34" s="220">
        <f t="shared" si="4"/>
        <v>8798583</v>
      </c>
      <c r="E34" s="220">
        <f t="shared" si="4"/>
        <v>8798583</v>
      </c>
      <c r="F34" s="220">
        <f t="shared" si="4"/>
        <v>10386866</v>
      </c>
      <c r="G34" s="220">
        <f>SUM(G6:G33)</f>
        <v>256465</v>
      </c>
      <c r="H34" s="131">
        <f>D34/B34-1</f>
        <v>3.0023584314803342E-2</v>
      </c>
      <c r="I34" s="220">
        <f>SUM(I6:I33)</f>
        <v>1588283</v>
      </c>
      <c r="J34" s="131">
        <f t="shared" si="3"/>
        <v>0.18051577168732735</v>
      </c>
    </row>
    <row r="35" spans="1:10" x14ac:dyDescent="0.35">
      <c r="A35" s="81" t="s">
        <v>131</v>
      </c>
      <c r="B35" s="6"/>
      <c r="C35" s="6"/>
      <c r="D35" s="6"/>
      <c r="E35" s="6"/>
      <c r="F35" s="6"/>
      <c r="G35" s="6"/>
      <c r="H35" s="125"/>
      <c r="I35" s="6"/>
    </row>
    <row r="36" spans="1:10" x14ac:dyDescent="0.35">
      <c r="A36" s="81" t="s">
        <v>269</v>
      </c>
      <c r="B36" s="39"/>
      <c r="C36" s="39"/>
      <c r="D36" s="39"/>
      <c r="E36" s="39"/>
      <c r="F36" s="39"/>
      <c r="G36" s="39"/>
      <c r="H36" s="126"/>
      <c r="I36" s="39"/>
    </row>
    <row r="37" spans="1:10" x14ac:dyDescent="0.35">
      <c r="A37" s="81" t="s">
        <v>132</v>
      </c>
      <c r="B37" s="6"/>
      <c r="C37" s="6"/>
      <c r="D37" s="6"/>
      <c r="E37" s="6"/>
      <c r="F37" s="6"/>
      <c r="G37" s="6"/>
      <c r="H37" s="125"/>
      <c r="I37" s="6"/>
    </row>
    <row r="38" spans="1:10" x14ac:dyDescent="0.35">
      <c r="A38" s="38"/>
      <c r="B38" s="6"/>
      <c r="C38" s="6"/>
      <c r="D38" s="6"/>
      <c r="E38" s="6"/>
      <c r="F38" s="6"/>
      <c r="G38" s="6"/>
      <c r="H38" s="125"/>
      <c r="I38" s="6"/>
    </row>
  </sheetData>
  <mergeCells count="12">
    <mergeCell ref="A1:J1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B2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7"/>
  <sheetViews>
    <sheetView topLeftCell="A37" workbookViewId="0">
      <selection activeCell="A37" sqref="A1:XFD1048576"/>
    </sheetView>
  </sheetViews>
  <sheetFormatPr baseColWidth="10" defaultColWidth="96.265625" defaultRowHeight="11.65" x14ac:dyDescent="0.35"/>
  <cols>
    <col min="1" max="1" width="51.265625" style="5" customWidth="1"/>
    <col min="2" max="2" width="31.59765625" style="5" customWidth="1"/>
    <col min="3" max="3" width="15" style="5" customWidth="1"/>
    <col min="4" max="4" width="20.265625" style="5" customWidth="1"/>
    <col min="5" max="5" width="15" style="5" customWidth="1"/>
    <col min="6" max="6" width="15" style="165" customWidth="1"/>
    <col min="7" max="7" width="17.3984375" style="5" customWidth="1"/>
    <col min="8" max="9" width="15" style="5" customWidth="1"/>
    <col min="10" max="10" width="15" style="165" customWidth="1"/>
    <col min="11" max="16384" width="96.265625" style="5"/>
  </cols>
  <sheetData>
    <row r="1" spans="1:25" x14ac:dyDescent="0.35">
      <c r="A1" s="328" t="s">
        <v>262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25" x14ac:dyDescent="0.35">
      <c r="A2" s="328" t="s">
        <v>254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25" x14ac:dyDescent="0.35">
      <c r="A3" s="176" t="s">
        <v>295</v>
      </c>
      <c r="B3" s="328"/>
      <c r="C3" s="328"/>
      <c r="D3" s="328"/>
      <c r="E3" s="328"/>
      <c r="F3" s="328"/>
      <c r="G3" s="328"/>
      <c r="H3" s="328"/>
      <c r="I3" s="328"/>
      <c r="J3" s="3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x14ac:dyDescent="0.35">
      <c r="A4" s="65"/>
      <c r="B4" s="65"/>
      <c r="C4" s="65"/>
      <c r="D4" s="65"/>
      <c r="E4" s="65"/>
      <c r="F4" s="158"/>
      <c r="G4" s="66"/>
      <c r="H4" s="54"/>
      <c r="I4" s="54"/>
      <c r="J4" s="166"/>
    </row>
    <row r="5" spans="1:25" x14ac:dyDescent="0.35">
      <c r="A5" s="53" t="s">
        <v>133</v>
      </c>
      <c r="B5" s="53"/>
      <c r="C5" s="53"/>
      <c r="D5" s="53"/>
      <c r="E5" s="53"/>
      <c r="F5" s="101"/>
      <c r="G5" s="53" t="s">
        <v>92</v>
      </c>
      <c r="H5" s="53" t="s">
        <v>139</v>
      </c>
      <c r="I5" s="53"/>
      <c r="J5" s="101"/>
    </row>
    <row r="6" spans="1:25" ht="34.9" x14ac:dyDescent="0.35">
      <c r="A6" s="53" t="s">
        <v>255</v>
      </c>
      <c r="B6" s="101" t="s">
        <v>210</v>
      </c>
      <c r="C6" s="101" t="s">
        <v>134</v>
      </c>
      <c r="D6" s="101" t="s">
        <v>211</v>
      </c>
      <c r="E6" s="101" t="s">
        <v>256</v>
      </c>
      <c r="F6" s="101" t="s">
        <v>212</v>
      </c>
      <c r="G6" s="101" t="s">
        <v>257</v>
      </c>
      <c r="H6" s="101" t="s">
        <v>135</v>
      </c>
      <c r="I6" s="101" t="s">
        <v>137</v>
      </c>
      <c r="J6" s="101" t="s">
        <v>141</v>
      </c>
      <c r="L6" s="63"/>
    </row>
    <row r="7" spans="1:25" x14ac:dyDescent="0.35">
      <c r="A7" s="172" t="s">
        <v>232</v>
      </c>
      <c r="B7" s="64"/>
      <c r="C7" s="64"/>
      <c r="D7" s="64"/>
      <c r="E7" s="64"/>
      <c r="F7" s="64"/>
      <c r="G7" s="64"/>
      <c r="H7" s="64"/>
      <c r="I7" s="64"/>
      <c r="J7" s="64"/>
    </row>
    <row r="8" spans="1:25" ht="34.9" x14ac:dyDescent="0.35">
      <c r="A8" s="149" t="s">
        <v>312</v>
      </c>
      <c r="B8" s="49" t="s">
        <v>313</v>
      </c>
      <c r="C8" s="49"/>
      <c r="D8" s="154" t="s">
        <v>314</v>
      </c>
      <c r="E8" s="106">
        <v>21500</v>
      </c>
      <c r="F8" s="149" t="s">
        <v>315</v>
      </c>
      <c r="G8" s="48" t="s">
        <v>316</v>
      </c>
      <c r="H8" s="107">
        <v>44362</v>
      </c>
      <c r="I8" s="107">
        <v>44368</v>
      </c>
      <c r="J8" s="167"/>
    </row>
    <row r="9" spans="1:25" ht="46.5" x14ac:dyDescent="0.35">
      <c r="A9" s="149" t="s">
        <v>317</v>
      </c>
      <c r="B9" s="49" t="s">
        <v>313</v>
      </c>
      <c r="C9" s="49"/>
      <c r="D9" s="154" t="s">
        <v>318</v>
      </c>
      <c r="E9" s="106">
        <v>21200</v>
      </c>
      <c r="F9" s="149" t="s">
        <v>319</v>
      </c>
      <c r="G9" s="48" t="s">
        <v>316</v>
      </c>
      <c r="H9" s="107">
        <v>44544</v>
      </c>
      <c r="I9" s="107">
        <v>44560</v>
      </c>
      <c r="J9" s="167"/>
    </row>
    <row r="10" spans="1:25" ht="23.25" x14ac:dyDescent="0.35">
      <c r="A10" s="149" t="s">
        <v>320</v>
      </c>
      <c r="B10" s="49" t="s">
        <v>313</v>
      </c>
      <c r="C10" s="48"/>
      <c r="D10" s="154" t="s">
        <v>321</v>
      </c>
      <c r="E10" s="106">
        <v>35010</v>
      </c>
      <c r="F10" s="149" t="s">
        <v>322</v>
      </c>
      <c r="G10" s="48" t="s">
        <v>316</v>
      </c>
      <c r="H10" s="107">
        <v>44546</v>
      </c>
      <c r="I10" s="107">
        <v>44552</v>
      </c>
      <c r="J10" s="167"/>
    </row>
    <row r="11" spans="1:25" ht="34.9" x14ac:dyDescent="0.35">
      <c r="A11" s="149" t="s">
        <v>323</v>
      </c>
      <c r="B11" s="49" t="s">
        <v>313</v>
      </c>
      <c r="C11" s="49"/>
      <c r="D11" s="154" t="s">
        <v>324</v>
      </c>
      <c r="E11" s="106">
        <v>21900</v>
      </c>
      <c r="F11" s="149" t="s">
        <v>325</v>
      </c>
      <c r="G11" s="48" t="s">
        <v>316</v>
      </c>
      <c r="H11" s="107">
        <v>44552</v>
      </c>
      <c r="I11" s="107">
        <v>44558</v>
      </c>
      <c r="J11" s="167"/>
    </row>
    <row r="12" spans="1:25" ht="46.5" x14ac:dyDescent="0.35">
      <c r="A12" s="149" t="s">
        <v>326</v>
      </c>
      <c r="B12" s="49" t="s">
        <v>313</v>
      </c>
      <c r="C12" s="49"/>
      <c r="D12" s="154" t="s">
        <v>327</v>
      </c>
      <c r="E12" s="106">
        <v>31079.07</v>
      </c>
      <c r="F12" s="149" t="s">
        <v>328</v>
      </c>
      <c r="G12" s="48" t="s">
        <v>316</v>
      </c>
      <c r="H12" s="107">
        <v>44559</v>
      </c>
      <c r="I12" s="107">
        <v>44561</v>
      </c>
      <c r="J12" s="167"/>
    </row>
    <row r="13" spans="1:25" ht="58.15" x14ac:dyDescent="0.35">
      <c r="A13" s="150" t="s">
        <v>329</v>
      </c>
      <c r="B13" s="69" t="s">
        <v>313</v>
      </c>
      <c r="C13" s="69"/>
      <c r="D13" s="155" t="s">
        <v>330</v>
      </c>
      <c r="E13" s="108">
        <v>35194</v>
      </c>
      <c r="F13" s="150" t="s">
        <v>331</v>
      </c>
      <c r="G13" s="109" t="s">
        <v>316</v>
      </c>
      <c r="H13" s="110">
        <v>44559</v>
      </c>
      <c r="I13" s="110">
        <v>44561</v>
      </c>
      <c r="J13" s="168"/>
    </row>
    <row r="14" spans="1:25" s="111" customFormat="1" ht="34.9" x14ac:dyDescent="0.35">
      <c r="A14" s="149" t="s">
        <v>332</v>
      </c>
      <c r="B14" s="49" t="s">
        <v>313</v>
      </c>
      <c r="C14" s="49"/>
      <c r="D14" s="154" t="s">
        <v>333</v>
      </c>
      <c r="E14" s="106">
        <v>35062.379999999997</v>
      </c>
      <c r="F14" s="159" t="s">
        <v>334</v>
      </c>
      <c r="G14" s="48" t="s">
        <v>316</v>
      </c>
      <c r="H14" s="107">
        <v>44561</v>
      </c>
      <c r="I14" s="107">
        <v>44561</v>
      </c>
      <c r="J14" s="167"/>
    </row>
    <row r="15" spans="1:25" ht="34.9" x14ac:dyDescent="0.35">
      <c r="A15" s="151" t="s">
        <v>335</v>
      </c>
      <c r="B15" s="51" t="s">
        <v>313</v>
      </c>
      <c r="C15" s="51"/>
      <c r="D15" s="156" t="s">
        <v>336</v>
      </c>
      <c r="E15" s="112">
        <v>22000</v>
      </c>
      <c r="F15" s="151" t="s">
        <v>337</v>
      </c>
      <c r="G15" s="52" t="s">
        <v>316</v>
      </c>
      <c r="H15" s="113">
        <v>44253</v>
      </c>
      <c r="I15" s="113">
        <v>44253</v>
      </c>
      <c r="J15" s="169"/>
    </row>
    <row r="16" spans="1:25" ht="34.9" x14ac:dyDescent="0.35">
      <c r="A16" s="149" t="s">
        <v>338</v>
      </c>
      <c r="B16" s="49" t="s">
        <v>313</v>
      </c>
      <c r="C16" s="49"/>
      <c r="D16" s="154" t="s">
        <v>339</v>
      </c>
      <c r="E16" s="106">
        <v>20030.5</v>
      </c>
      <c r="F16" s="149" t="s">
        <v>340</v>
      </c>
      <c r="G16" s="48" t="s">
        <v>316</v>
      </c>
      <c r="H16" s="107">
        <v>44301</v>
      </c>
      <c r="I16" s="107">
        <v>44428</v>
      </c>
      <c r="J16" s="167"/>
    </row>
    <row r="17" spans="1:10" ht="34.9" x14ac:dyDescent="0.35">
      <c r="A17" s="149" t="s">
        <v>341</v>
      </c>
      <c r="B17" s="49" t="s">
        <v>313</v>
      </c>
      <c r="C17" s="49"/>
      <c r="D17" s="154" t="s">
        <v>342</v>
      </c>
      <c r="E17" s="106">
        <v>35000</v>
      </c>
      <c r="F17" s="149" t="s">
        <v>343</v>
      </c>
      <c r="G17" s="48" t="s">
        <v>316</v>
      </c>
      <c r="H17" s="107">
        <v>44368</v>
      </c>
      <c r="I17" s="107">
        <v>44434</v>
      </c>
      <c r="J17" s="167"/>
    </row>
    <row r="18" spans="1:10" ht="46.5" x14ac:dyDescent="0.35">
      <c r="A18" s="149" t="s">
        <v>344</v>
      </c>
      <c r="B18" s="49" t="s">
        <v>313</v>
      </c>
      <c r="C18" s="49"/>
      <c r="D18" s="154" t="s">
        <v>345</v>
      </c>
      <c r="E18" s="106">
        <v>18752</v>
      </c>
      <c r="F18" s="149" t="s">
        <v>346</v>
      </c>
      <c r="G18" s="48" t="s">
        <v>316</v>
      </c>
      <c r="H18" s="107">
        <v>44392</v>
      </c>
      <c r="I18" s="107">
        <v>44392</v>
      </c>
      <c r="J18" s="167"/>
    </row>
    <row r="19" spans="1:10" ht="58.15" x14ac:dyDescent="0.35">
      <c r="A19" s="149" t="s">
        <v>347</v>
      </c>
      <c r="B19" s="49" t="s">
        <v>348</v>
      </c>
      <c r="C19" s="49"/>
      <c r="D19" s="157" t="s">
        <v>349</v>
      </c>
      <c r="E19" s="106">
        <v>45506.71</v>
      </c>
      <c r="F19" s="149" t="s">
        <v>350</v>
      </c>
      <c r="G19" s="48" t="s">
        <v>316</v>
      </c>
      <c r="H19" s="107">
        <v>44525</v>
      </c>
      <c r="I19" s="107">
        <v>44525</v>
      </c>
      <c r="J19" s="167"/>
    </row>
    <row r="20" spans="1:10" ht="58.15" x14ac:dyDescent="0.35">
      <c r="A20" s="149" t="s">
        <v>351</v>
      </c>
      <c r="B20" s="49" t="s">
        <v>313</v>
      </c>
      <c r="C20" s="49"/>
      <c r="D20" s="154" t="s">
        <v>352</v>
      </c>
      <c r="E20" s="106">
        <v>33545</v>
      </c>
      <c r="F20" s="149" t="s">
        <v>353</v>
      </c>
      <c r="G20" s="48" t="s">
        <v>316</v>
      </c>
      <c r="H20" s="107">
        <v>44547</v>
      </c>
      <c r="I20" s="107">
        <v>44554</v>
      </c>
      <c r="J20" s="167"/>
    </row>
    <row r="21" spans="1:10" ht="69.75" x14ac:dyDescent="0.35">
      <c r="A21" s="149" t="s">
        <v>354</v>
      </c>
      <c r="B21" s="49" t="s">
        <v>313</v>
      </c>
      <c r="C21" s="49"/>
      <c r="D21" s="154" t="s">
        <v>355</v>
      </c>
      <c r="E21" s="106">
        <v>27540</v>
      </c>
      <c r="F21" s="149" t="s">
        <v>356</v>
      </c>
      <c r="G21" s="48" t="s">
        <v>316</v>
      </c>
      <c r="H21" s="107">
        <v>44553</v>
      </c>
      <c r="I21" s="107">
        <v>44557</v>
      </c>
      <c r="J21" s="167"/>
    </row>
    <row r="22" spans="1:10" ht="46.5" x14ac:dyDescent="0.35">
      <c r="A22" s="149" t="s">
        <v>357</v>
      </c>
      <c r="B22" s="49" t="s">
        <v>313</v>
      </c>
      <c r="C22" s="49"/>
      <c r="D22" s="154" t="s">
        <v>358</v>
      </c>
      <c r="E22" s="106">
        <v>31500</v>
      </c>
      <c r="F22" s="149" t="s">
        <v>359</v>
      </c>
      <c r="G22" s="48" t="s">
        <v>316</v>
      </c>
      <c r="H22" s="107">
        <v>44558</v>
      </c>
      <c r="I22" s="107">
        <v>44560</v>
      </c>
      <c r="J22" s="167"/>
    </row>
    <row r="23" spans="1:10" ht="34.9" x14ac:dyDescent="0.35">
      <c r="A23" s="149" t="s">
        <v>360</v>
      </c>
      <c r="B23" s="49" t="s">
        <v>313</v>
      </c>
      <c r="C23" s="49"/>
      <c r="D23" s="154" t="s">
        <v>361</v>
      </c>
      <c r="E23" s="106">
        <v>28769.65</v>
      </c>
      <c r="F23" s="149" t="s">
        <v>362</v>
      </c>
      <c r="G23" s="48" t="s">
        <v>316</v>
      </c>
      <c r="H23" s="107">
        <v>44558</v>
      </c>
      <c r="I23" s="107">
        <v>44560</v>
      </c>
      <c r="J23" s="167"/>
    </row>
    <row r="24" spans="1:10" x14ac:dyDescent="0.35">
      <c r="A24" s="173" t="s">
        <v>231</v>
      </c>
      <c r="B24" s="60"/>
      <c r="C24" s="60"/>
      <c r="D24" s="60"/>
      <c r="E24" s="114">
        <f>SUM(E8:E23)</f>
        <v>463589.31000000006</v>
      </c>
      <c r="F24" s="160"/>
      <c r="G24" s="61"/>
      <c r="H24" s="61"/>
      <c r="I24" s="61"/>
      <c r="J24" s="170"/>
    </row>
    <row r="25" spans="1:10" ht="46.5" x14ac:dyDescent="0.35">
      <c r="A25" s="152" t="s">
        <v>363</v>
      </c>
      <c r="B25" s="49" t="s">
        <v>364</v>
      </c>
      <c r="C25" s="49"/>
      <c r="D25" s="154" t="s">
        <v>365</v>
      </c>
      <c r="E25" s="106">
        <v>18918.240000000002</v>
      </c>
      <c r="F25" s="149" t="s">
        <v>366</v>
      </c>
      <c r="G25" s="48" t="s">
        <v>316</v>
      </c>
      <c r="H25" s="107">
        <v>44761</v>
      </c>
      <c r="I25" s="107">
        <v>44776</v>
      </c>
      <c r="J25" s="167"/>
    </row>
    <row r="26" spans="1:10" ht="34.9" x14ac:dyDescent="0.35">
      <c r="A26" s="149" t="s">
        <v>367</v>
      </c>
      <c r="B26" s="49" t="s">
        <v>313</v>
      </c>
      <c r="C26" s="49"/>
      <c r="D26" s="154" t="s">
        <v>368</v>
      </c>
      <c r="E26" s="106">
        <v>23458.400000000001</v>
      </c>
      <c r="F26" s="149" t="s">
        <v>340</v>
      </c>
      <c r="G26" s="48" t="s">
        <v>369</v>
      </c>
      <c r="H26" s="107">
        <v>44594</v>
      </c>
      <c r="I26" s="107"/>
      <c r="J26" s="167"/>
    </row>
    <row r="27" spans="1:10" ht="34.9" x14ac:dyDescent="0.35">
      <c r="A27" s="149" t="s">
        <v>370</v>
      </c>
      <c r="B27" s="49" t="s">
        <v>313</v>
      </c>
      <c r="C27" s="49"/>
      <c r="D27" s="154" t="s">
        <v>371</v>
      </c>
      <c r="E27" s="106">
        <v>18000</v>
      </c>
      <c r="F27" s="149" t="s">
        <v>372</v>
      </c>
      <c r="G27" s="48" t="s">
        <v>316</v>
      </c>
      <c r="H27" s="107">
        <v>44729</v>
      </c>
      <c r="I27" s="107">
        <v>44804</v>
      </c>
      <c r="J27" s="167"/>
    </row>
    <row r="28" spans="1:10" ht="34.9" x14ac:dyDescent="0.35">
      <c r="A28" s="149" t="s">
        <v>373</v>
      </c>
      <c r="B28" s="49" t="s">
        <v>313</v>
      </c>
      <c r="C28" s="49"/>
      <c r="D28" s="154" t="s">
        <v>374</v>
      </c>
      <c r="E28" s="106">
        <v>25000</v>
      </c>
      <c r="F28" s="149" t="s">
        <v>375</v>
      </c>
      <c r="G28" s="48" t="s">
        <v>369</v>
      </c>
      <c r="H28" s="107">
        <v>44740</v>
      </c>
      <c r="I28" s="107"/>
      <c r="J28" s="167"/>
    </row>
    <row r="29" spans="1:10" ht="34.9" x14ac:dyDescent="0.35">
      <c r="A29" s="149" t="s">
        <v>376</v>
      </c>
      <c r="B29" s="49" t="s">
        <v>313</v>
      </c>
      <c r="C29" s="49"/>
      <c r="D29" s="154" t="s">
        <v>377</v>
      </c>
      <c r="E29" s="106">
        <v>25000</v>
      </c>
      <c r="F29" s="149" t="s">
        <v>378</v>
      </c>
      <c r="G29" s="48" t="s">
        <v>316</v>
      </c>
      <c r="H29" s="107">
        <v>44788</v>
      </c>
      <c r="I29" s="107"/>
      <c r="J29" s="167"/>
    </row>
    <row r="30" spans="1:10" ht="34.9" x14ac:dyDescent="0.35">
      <c r="A30" s="149" t="s">
        <v>379</v>
      </c>
      <c r="B30" s="49" t="s">
        <v>313</v>
      </c>
      <c r="C30" s="49"/>
      <c r="D30" s="154" t="s">
        <v>380</v>
      </c>
      <c r="E30" s="106">
        <v>25884.2</v>
      </c>
      <c r="F30" s="149" t="s">
        <v>381</v>
      </c>
      <c r="G30" s="48" t="s">
        <v>316</v>
      </c>
      <c r="H30" s="107">
        <v>44789</v>
      </c>
      <c r="I30" s="107">
        <v>44791</v>
      </c>
      <c r="J30" s="167"/>
    </row>
    <row r="31" spans="1:10" ht="58.15" x14ac:dyDescent="0.35">
      <c r="A31" s="149" t="s">
        <v>382</v>
      </c>
      <c r="B31" s="49" t="s">
        <v>313</v>
      </c>
      <c r="C31" s="49"/>
      <c r="D31" s="154" t="s">
        <v>383</v>
      </c>
      <c r="E31" s="106">
        <v>39820</v>
      </c>
      <c r="F31" s="149" t="s">
        <v>384</v>
      </c>
      <c r="G31" s="48" t="s">
        <v>369</v>
      </c>
      <c r="H31" s="107">
        <v>44806</v>
      </c>
      <c r="I31" s="107"/>
      <c r="J31" s="167"/>
    </row>
    <row r="32" spans="1:10" ht="34.9" x14ac:dyDescent="0.35">
      <c r="A32" s="149" t="s">
        <v>385</v>
      </c>
      <c r="B32" s="49" t="s">
        <v>348</v>
      </c>
      <c r="C32" s="49"/>
      <c r="D32" s="154" t="s">
        <v>386</v>
      </c>
      <c r="E32" s="106">
        <v>55710.879999999997</v>
      </c>
      <c r="F32" s="149" t="s">
        <v>387</v>
      </c>
      <c r="G32" s="48" t="s">
        <v>388</v>
      </c>
      <c r="H32" s="107"/>
      <c r="I32" s="107"/>
      <c r="J32" s="167" t="s">
        <v>389</v>
      </c>
    </row>
    <row r="33" spans="1:10" ht="34.9" x14ac:dyDescent="0.35">
      <c r="A33" s="149" t="s">
        <v>390</v>
      </c>
      <c r="B33" s="49" t="s">
        <v>348</v>
      </c>
      <c r="C33" s="49"/>
      <c r="D33" s="154" t="s">
        <v>391</v>
      </c>
      <c r="E33" s="106">
        <v>120000</v>
      </c>
      <c r="F33" s="149"/>
      <c r="G33" s="48" t="s">
        <v>388</v>
      </c>
      <c r="H33" s="107"/>
      <c r="I33" s="107"/>
      <c r="J33" s="167" t="s">
        <v>392</v>
      </c>
    </row>
    <row r="34" spans="1:10" ht="34.9" x14ac:dyDescent="0.35">
      <c r="A34" s="149" t="s">
        <v>393</v>
      </c>
      <c r="B34" s="49" t="s">
        <v>348</v>
      </c>
      <c r="C34" s="49"/>
      <c r="D34" s="154" t="s">
        <v>394</v>
      </c>
      <c r="E34" s="106">
        <v>50000</v>
      </c>
      <c r="F34" s="149"/>
      <c r="G34" s="48"/>
      <c r="H34" s="107"/>
      <c r="I34" s="107"/>
      <c r="J34" s="167" t="s">
        <v>392</v>
      </c>
    </row>
    <row r="35" spans="1:10" ht="23.25" x14ac:dyDescent="0.35">
      <c r="A35" s="149" t="s">
        <v>395</v>
      </c>
      <c r="B35" s="49" t="s">
        <v>313</v>
      </c>
      <c r="C35" s="49"/>
      <c r="D35" s="154" t="s">
        <v>396</v>
      </c>
      <c r="E35" s="106">
        <v>41340</v>
      </c>
      <c r="F35" s="149"/>
      <c r="G35" s="48"/>
      <c r="H35" s="107"/>
      <c r="I35" s="107"/>
      <c r="J35" s="167" t="s">
        <v>397</v>
      </c>
    </row>
    <row r="36" spans="1:10" ht="23.25" x14ac:dyDescent="0.35">
      <c r="A36" s="149" t="s">
        <v>398</v>
      </c>
      <c r="B36" s="49" t="s">
        <v>313</v>
      </c>
      <c r="C36" s="49"/>
      <c r="D36" s="154" t="s">
        <v>399</v>
      </c>
      <c r="E36" s="106">
        <v>20000</v>
      </c>
      <c r="F36" s="149"/>
      <c r="G36" s="48"/>
      <c r="H36" s="107"/>
      <c r="I36" s="107"/>
      <c r="J36" s="167" t="s">
        <v>392</v>
      </c>
    </row>
    <row r="37" spans="1:10" ht="23.25" x14ac:dyDescent="0.35">
      <c r="A37" s="149" t="s">
        <v>400</v>
      </c>
      <c r="B37" s="49" t="s">
        <v>313</v>
      </c>
      <c r="C37" s="49"/>
      <c r="D37" s="154" t="s">
        <v>396</v>
      </c>
      <c r="E37" s="106">
        <v>40000</v>
      </c>
      <c r="F37" s="149"/>
      <c r="G37" s="48"/>
      <c r="H37" s="107"/>
      <c r="I37" s="107"/>
      <c r="J37" s="167" t="s">
        <v>392</v>
      </c>
    </row>
    <row r="38" spans="1:10" ht="23.25" x14ac:dyDescent="0.35">
      <c r="A38" s="149" t="s">
        <v>401</v>
      </c>
      <c r="B38" s="49" t="s">
        <v>313</v>
      </c>
      <c r="C38" s="49"/>
      <c r="D38" s="154" t="s">
        <v>396</v>
      </c>
      <c r="E38" s="106">
        <v>30000</v>
      </c>
      <c r="F38" s="149"/>
      <c r="G38" s="48"/>
      <c r="H38" s="107"/>
      <c r="I38" s="107"/>
      <c r="J38" s="167" t="s">
        <v>392</v>
      </c>
    </row>
    <row r="39" spans="1:10" ht="34.9" x14ac:dyDescent="0.35">
      <c r="A39" s="149" t="s">
        <v>402</v>
      </c>
      <c r="B39" s="49" t="s">
        <v>313</v>
      </c>
      <c r="C39" s="49"/>
      <c r="D39" s="154" t="s">
        <v>396</v>
      </c>
      <c r="E39" s="106">
        <v>20000</v>
      </c>
      <c r="F39" s="149"/>
      <c r="G39" s="48"/>
      <c r="H39" s="107"/>
      <c r="I39" s="107"/>
      <c r="J39" s="167" t="s">
        <v>392</v>
      </c>
    </row>
    <row r="40" spans="1:10" ht="23.25" x14ac:dyDescent="0.35">
      <c r="A40" s="149" t="s">
        <v>403</v>
      </c>
      <c r="B40" s="49" t="s">
        <v>313</v>
      </c>
      <c r="C40" s="49"/>
      <c r="D40" s="154" t="s">
        <v>396</v>
      </c>
      <c r="E40" s="106">
        <v>25000</v>
      </c>
      <c r="F40" s="149"/>
      <c r="G40" s="48"/>
      <c r="H40" s="107"/>
      <c r="I40" s="107"/>
      <c r="J40" s="167" t="s">
        <v>392</v>
      </c>
    </row>
    <row r="41" spans="1:10" ht="23.25" x14ac:dyDescent="0.35">
      <c r="A41" s="149" t="s">
        <v>404</v>
      </c>
      <c r="B41" s="49" t="s">
        <v>313</v>
      </c>
      <c r="C41" s="49"/>
      <c r="D41" s="154" t="s">
        <v>399</v>
      </c>
      <c r="E41" s="106">
        <v>25000</v>
      </c>
      <c r="F41" s="149"/>
      <c r="G41" s="48"/>
      <c r="H41" s="107"/>
      <c r="I41" s="107"/>
      <c r="J41" s="167" t="s">
        <v>392</v>
      </c>
    </row>
    <row r="42" spans="1:10" ht="23.25" x14ac:dyDescent="0.35">
      <c r="A42" s="149" t="s">
        <v>405</v>
      </c>
      <c r="B42" s="49" t="s">
        <v>313</v>
      </c>
      <c r="C42" s="49"/>
      <c r="D42" s="154" t="s">
        <v>399</v>
      </c>
      <c r="E42" s="106">
        <v>20000</v>
      </c>
      <c r="F42" s="149"/>
      <c r="G42" s="48"/>
      <c r="H42" s="107"/>
      <c r="I42" s="107"/>
      <c r="J42" s="167" t="s">
        <v>392</v>
      </c>
    </row>
    <row r="43" spans="1:10" ht="23.25" x14ac:dyDescent="0.35">
      <c r="A43" s="149" t="s">
        <v>406</v>
      </c>
      <c r="B43" s="49" t="s">
        <v>313</v>
      </c>
      <c r="C43" s="49"/>
      <c r="D43" s="154" t="s">
        <v>399</v>
      </c>
      <c r="E43" s="106">
        <v>20000</v>
      </c>
      <c r="F43" s="149"/>
      <c r="G43" s="48"/>
      <c r="H43" s="107"/>
      <c r="I43" s="107"/>
      <c r="J43" s="167" t="s">
        <v>392</v>
      </c>
    </row>
    <row r="44" spans="1:10" ht="23.25" x14ac:dyDescent="0.35">
      <c r="A44" s="149" t="s">
        <v>407</v>
      </c>
      <c r="B44" s="49" t="s">
        <v>313</v>
      </c>
      <c r="C44" s="49"/>
      <c r="D44" s="154" t="s">
        <v>399</v>
      </c>
      <c r="E44" s="106">
        <v>30000</v>
      </c>
      <c r="F44" s="149"/>
      <c r="G44" s="48"/>
      <c r="H44" s="107"/>
      <c r="I44" s="107"/>
      <c r="J44" s="167" t="s">
        <v>392</v>
      </c>
    </row>
    <row r="45" spans="1:10" ht="23.25" x14ac:dyDescent="0.35">
      <c r="A45" s="149" t="s">
        <v>408</v>
      </c>
      <c r="B45" s="49" t="s">
        <v>313</v>
      </c>
      <c r="C45" s="49"/>
      <c r="D45" s="154" t="s">
        <v>399</v>
      </c>
      <c r="E45" s="106">
        <v>20000</v>
      </c>
      <c r="F45" s="149"/>
      <c r="G45" s="48"/>
      <c r="H45" s="107"/>
      <c r="I45" s="107"/>
      <c r="J45" s="167" t="s">
        <v>392</v>
      </c>
    </row>
    <row r="46" spans="1:10" ht="23.25" x14ac:dyDescent="0.35">
      <c r="A46" s="149" t="s">
        <v>409</v>
      </c>
      <c r="B46" s="49" t="s">
        <v>313</v>
      </c>
      <c r="C46" s="49"/>
      <c r="D46" s="154" t="s">
        <v>399</v>
      </c>
      <c r="E46" s="106">
        <v>20000</v>
      </c>
      <c r="F46" s="149"/>
      <c r="G46" s="48"/>
      <c r="H46" s="107"/>
      <c r="I46" s="107"/>
      <c r="J46" s="167" t="s">
        <v>392</v>
      </c>
    </row>
    <row r="47" spans="1:10" ht="23.25" x14ac:dyDescent="0.35">
      <c r="A47" s="149" t="s">
        <v>410</v>
      </c>
      <c r="B47" s="49" t="s">
        <v>313</v>
      </c>
      <c r="C47" s="49"/>
      <c r="D47" s="154" t="s">
        <v>396</v>
      </c>
      <c r="E47" s="106">
        <v>40000</v>
      </c>
      <c r="F47" s="149"/>
      <c r="G47" s="48"/>
      <c r="H47" s="107"/>
      <c r="I47" s="107"/>
      <c r="J47" s="167" t="s">
        <v>392</v>
      </c>
    </row>
    <row r="48" spans="1:10" x14ac:dyDescent="0.35">
      <c r="A48" s="173" t="s">
        <v>233</v>
      </c>
      <c r="B48" s="60"/>
      <c r="C48" s="60"/>
      <c r="D48" s="60"/>
      <c r="E48" s="114">
        <f>SUM(E25:E47)</f>
        <v>753131.72</v>
      </c>
      <c r="F48" s="160"/>
      <c r="G48" s="61"/>
      <c r="H48" s="61"/>
      <c r="I48" s="61"/>
      <c r="J48" s="170"/>
    </row>
    <row r="49" spans="1:10" ht="23.25" x14ac:dyDescent="0.35">
      <c r="A49" s="152" t="s">
        <v>411</v>
      </c>
      <c r="B49" s="49"/>
      <c r="C49" s="49"/>
      <c r="D49" s="49"/>
      <c r="E49" s="106">
        <v>40000</v>
      </c>
      <c r="F49" s="152"/>
      <c r="G49" s="48"/>
      <c r="H49" s="48"/>
      <c r="I49" s="48"/>
      <c r="J49" s="167" t="s">
        <v>392</v>
      </c>
    </row>
    <row r="50" spans="1:10" ht="23.25" x14ac:dyDescent="0.35">
      <c r="A50" s="152" t="s">
        <v>412</v>
      </c>
      <c r="B50" s="49"/>
      <c r="C50" s="49"/>
      <c r="D50" s="49"/>
      <c r="E50" s="106">
        <v>35000</v>
      </c>
      <c r="F50" s="152"/>
      <c r="G50" s="48"/>
      <c r="H50" s="48"/>
      <c r="I50" s="48"/>
      <c r="J50" s="167" t="s">
        <v>392</v>
      </c>
    </row>
    <row r="51" spans="1:10" ht="23.25" x14ac:dyDescent="0.35">
      <c r="A51" s="152" t="s">
        <v>413</v>
      </c>
      <c r="B51" s="49"/>
      <c r="C51" s="49"/>
      <c r="D51" s="49"/>
      <c r="E51" s="106">
        <v>35000</v>
      </c>
      <c r="F51" s="152"/>
      <c r="G51" s="48"/>
      <c r="H51" s="48"/>
      <c r="I51" s="48"/>
      <c r="J51" s="167" t="s">
        <v>392</v>
      </c>
    </row>
    <row r="52" spans="1:10" ht="23.25" x14ac:dyDescent="0.35">
      <c r="A52" s="152" t="s">
        <v>414</v>
      </c>
      <c r="B52" s="49"/>
      <c r="C52" s="49"/>
      <c r="D52" s="49"/>
      <c r="E52" s="106">
        <v>35000</v>
      </c>
      <c r="F52" s="152"/>
      <c r="G52" s="48"/>
      <c r="H52" s="48"/>
      <c r="I52" s="48"/>
      <c r="J52" s="167" t="s">
        <v>392</v>
      </c>
    </row>
    <row r="53" spans="1:10" ht="23.25" x14ac:dyDescent="0.35">
      <c r="A53" s="152" t="s">
        <v>415</v>
      </c>
      <c r="B53" s="49"/>
      <c r="C53" s="49"/>
      <c r="D53" s="49"/>
      <c r="E53" s="106">
        <v>35000</v>
      </c>
      <c r="F53" s="152"/>
      <c r="G53" s="48"/>
      <c r="H53" s="48"/>
      <c r="I53" s="48"/>
      <c r="J53" s="167" t="s">
        <v>392</v>
      </c>
    </row>
    <row r="54" spans="1:10" ht="23.25" x14ac:dyDescent="0.35">
      <c r="A54" s="152" t="s">
        <v>416</v>
      </c>
      <c r="B54" s="49"/>
      <c r="C54" s="49"/>
      <c r="D54" s="49"/>
      <c r="E54" s="106">
        <v>35000</v>
      </c>
      <c r="F54" s="152"/>
      <c r="G54" s="48"/>
      <c r="H54" s="48"/>
      <c r="I54" s="48"/>
      <c r="J54" s="167" t="s">
        <v>392</v>
      </c>
    </row>
    <row r="55" spans="1:10" ht="23.25" x14ac:dyDescent="0.35">
      <c r="A55" s="153" t="s">
        <v>417</v>
      </c>
      <c r="B55" s="69"/>
      <c r="C55" s="69"/>
      <c r="D55" s="69"/>
      <c r="E55" s="108">
        <v>20000</v>
      </c>
      <c r="F55" s="153"/>
      <c r="G55" s="109"/>
      <c r="H55" s="109"/>
      <c r="I55" s="109"/>
      <c r="J55" s="167" t="s">
        <v>392</v>
      </c>
    </row>
    <row r="56" spans="1:10" ht="23.25" x14ac:dyDescent="0.35">
      <c r="A56" s="153" t="s">
        <v>418</v>
      </c>
      <c r="B56" s="69"/>
      <c r="C56" s="69"/>
      <c r="D56" s="69"/>
      <c r="E56" s="108">
        <v>60000</v>
      </c>
      <c r="F56" s="153"/>
      <c r="G56" s="109"/>
      <c r="H56" s="109"/>
      <c r="I56" s="109"/>
      <c r="J56" s="167" t="s">
        <v>392</v>
      </c>
    </row>
    <row r="57" spans="1:10" ht="34.9" x14ac:dyDescent="0.35">
      <c r="A57" s="153" t="s">
        <v>419</v>
      </c>
      <c r="B57" s="69"/>
      <c r="C57" s="69"/>
      <c r="D57" s="69"/>
      <c r="E57" s="108">
        <v>50000</v>
      </c>
      <c r="F57" s="153"/>
      <c r="G57" s="109"/>
      <c r="H57" s="109"/>
      <c r="I57" s="109"/>
      <c r="J57" s="167" t="s">
        <v>392</v>
      </c>
    </row>
    <row r="58" spans="1:10" ht="23.25" x14ac:dyDescent="0.35">
      <c r="A58" s="153" t="s">
        <v>420</v>
      </c>
      <c r="B58" s="69"/>
      <c r="C58" s="69"/>
      <c r="D58" s="69"/>
      <c r="E58" s="108">
        <v>50000</v>
      </c>
      <c r="F58" s="153"/>
      <c r="G58" s="109"/>
      <c r="H58" s="109"/>
      <c r="I58" s="109"/>
      <c r="J58" s="167" t="s">
        <v>392</v>
      </c>
    </row>
    <row r="59" spans="1:10" ht="23.25" x14ac:dyDescent="0.35">
      <c r="A59" s="153" t="s">
        <v>421</v>
      </c>
      <c r="B59" s="69"/>
      <c r="C59" s="69"/>
      <c r="D59" s="69"/>
      <c r="E59" s="108">
        <v>40000</v>
      </c>
      <c r="F59" s="153"/>
      <c r="G59" s="109"/>
      <c r="H59" s="109"/>
      <c r="I59" s="109"/>
      <c r="J59" s="167" t="s">
        <v>392</v>
      </c>
    </row>
    <row r="60" spans="1:10" ht="23.25" x14ac:dyDescent="0.35">
      <c r="A60" s="153" t="s">
        <v>422</v>
      </c>
      <c r="B60" s="69"/>
      <c r="C60" s="69"/>
      <c r="D60" s="69"/>
      <c r="E60" s="108">
        <v>25000</v>
      </c>
      <c r="F60" s="153"/>
      <c r="G60" s="109"/>
      <c r="H60" s="109"/>
      <c r="I60" s="109"/>
      <c r="J60" s="167" t="s">
        <v>392</v>
      </c>
    </row>
    <row r="61" spans="1:10" ht="23.25" x14ac:dyDescent="0.35">
      <c r="A61" s="153" t="s">
        <v>423</v>
      </c>
      <c r="B61" s="69"/>
      <c r="C61" s="69"/>
      <c r="D61" s="69"/>
      <c r="E61" s="108">
        <v>40000</v>
      </c>
      <c r="F61" s="153"/>
      <c r="G61" s="109"/>
      <c r="H61" s="109"/>
      <c r="I61" s="109"/>
      <c r="J61" s="167" t="s">
        <v>392</v>
      </c>
    </row>
    <row r="62" spans="1:10" ht="23.25" x14ac:dyDescent="0.35">
      <c r="A62" s="149" t="s">
        <v>424</v>
      </c>
      <c r="B62" s="69"/>
      <c r="C62" s="69"/>
      <c r="D62" s="69"/>
      <c r="E62" s="108">
        <v>20000</v>
      </c>
      <c r="F62" s="153"/>
      <c r="G62" s="109"/>
      <c r="H62" s="109"/>
      <c r="I62" s="109"/>
      <c r="J62" s="167" t="s">
        <v>392</v>
      </c>
    </row>
    <row r="63" spans="1:10" ht="23.25" x14ac:dyDescent="0.35">
      <c r="A63" s="149" t="s">
        <v>425</v>
      </c>
      <c r="B63" s="69"/>
      <c r="C63" s="69"/>
      <c r="D63" s="69"/>
      <c r="E63" s="108">
        <v>20000</v>
      </c>
      <c r="F63" s="153"/>
      <c r="G63" s="109"/>
      <c r="H63" s="109"/>
      <c r="I63" s="109"/>
      <c r="J63" s="167" t="s">
        <v>392</v>
      </c>
    </row>
    <row r="64" spans="1:10" ht="23.25" x14ac:dyDescent="0.35">
      <c r="A64" s="153" t="s">
        <v>426</v>
      </c>
      <c r="B64" s="69"/>
      <c r="C64" s="69"/>
      <c r="D64" s="69"/>
      <c r="E64" s="108">
        <v>60000</v>
      </c>
      <c r="F64" s="153"/>
      <c r="G64" s="109"/>
      <c r="H64" s="109"/>
      <c r="I64" s="109"/>
      <c r="J64" s="167" t="s">
        <v>392</v>
      </c>
    </row>
    <row r="65" spans="1:10" ht="23.25" x14ac:dyDescent="0.35">
      <c r="A65" s="153" t="s">
        <v>427</v>
      </c>
      <c r="B65" s="69"/>
      <c r="C65" s="69"/>
      <c r="D65" s="69"/>
      <c r="E65" s="108">
        <v>50000</v>
      </c>
      <c r="F65" s="153"/>
      <c r="G65" s="109"/>
      <c r="H65" s="109"/>
      <c r="I65" s="109"/>
      <c r="J65" s="167" t="s">
        <v>392</v>
      </c>
    </row>
    <row r="66" spans="1:10" ht="23.25" x14ac:dyDescent="0.35">
      <c r="A66" s="153" t="s">
        <v>428</v>
      </c>
      <c r="B66" s="69"/>
      <c r="C66" s="69"/>
      <c r="D66" s="69"/>
      <c r="E66" s="108">
        <v>35000</v>
      </c>
      <c r="F66" s="153"/>
      <c r="G66" s="109"/>
      <c r="H66" s="109"/>
      <c r="I66" s="109"/>
      <c r="J66" s="167" t="s">
        <v>392</v>
      </c>
    </row>
    <row r="67" spans="1:10" ht="23.25" x14ac:dyDescent="0.35">
      <c r="A67" s="149" t="s">
        <v>429</v>
      </c>
      <c r="B67" s="69"/>
      <c r="C67" s="69"/>
      <c r="D67" s="69"/>
      <c r="E67" s="108">
        <v>20000</v>
      </c>
      <c r="F67" s="153"/>
      <c r="G67" s="109"/>
      <c r="H67" s="109"/>
      <c r="I67" s="109"/>
      <c r="J67" s="167" t="s">
        <v>392</v>
      </c>
    </row>
    <row r="68" spans="1:10" ht="23.25" x14ac:dyDescent="0.35">
      <c r="A68" s="149" t="s">
        <v>430</v>
      </c>
      <c r="B68" s="69"/>
      <c r="C68" s="69"/>
      <c r="D68" s="69"/>
      <c r="E68" s="108">
        <v>20000</v>
      </c>
      <c r="F68" s="153"/>
      <c r="G68" s="109"/>
      <c r="H68" s="109"/>
      <c r="I68" s="109"/>
      <c r="J68" s="167" t="s">
        <v>392</v>
      </c>
    </row>
    <row r="69" spans="1:10" ht="23.25" x14ac:dyDescent="0.35">
      <c r="A69" s="153" t="s">
        <v>431</v>
      </c>
      <c r="B69" s="69"/>
      <c r="C69" s="69"/>
      <c r="D69" s="69"/>
      <c r="E69" s="108">
        <v>40000</v>
      </c>
      <c r="F69" s="153"/>
      <c r="G69" s="109"/>
      <c r="H69" s="109"/>
      <c r="I69" s="109"/>
      <c r="J69" s="167" t="s">
        <v>392</v>
      </c>
    </row>
    <row r="70" spans="1:10" ht="23.25" x14ac:dyDescent="0.35">
      <c r="A70" s="153" t="s">
        <v>432</v>
      </c>
      <c r="B70" s="69"/>
      <c r="C70" s="69"/>
      <c r="D70" s="69"/>
      <c r="E70" s="108">
        <v>50000</v>
      </c>
      <c r="F70" s="153"/>
      <c r="G70" s="109"/>
      <c r="H70" s="109"/>
      <c r="I70" s="109"/>
      <c r="J70" s="167" t="s">
        <v>392</v>
      </c>
    </row>
    <row r="71" spans="1:10" ht="23.25" x14ac:dyDescent="0.35">
      <c r="A71" s="153" t="s">
        <v>27</v>
      </c>
      <c r="B71" s="70"/>
      <c r="C71" s="70"/>
      <c r="D71" s="70"/>
      <c r="E71" s="70"/>
      <c r="F71" s="161"/>
      <c r="G71" s="71"/>
      <c r="H71" s="71"/>
      <c r="I71" s="71"/>
      <c r="J71" s="167" t="s">
        <v>392</v>
      </c>
    </row>
    <row r="72" spans="1:10" x14ac:dyDescent="0.35">
      <c r="A72" s="101" t="s">
        <v>9</v>
      </c>
      <c r="B72" s="67"/>
      <c r="C72" s="67"/>
      <c r="D72" s="67"/>
      <c r="E72" s="115">
        <f>+SUM(E49:E71)</f>
        <v>815000</v>
      </c>
      <c r="F72" s="162"/>
      <c r="G72" s="68"/>
      <c r="H72" s="68"/>
      <c r="I72" s="68"/>
      <c r="J72" s="171"/>
    </row>
    <row r="73" spans="1:10" x14ac:dyDescent="0.35">
      <c r="A73" s="174" t="s">
        <v>213</v>
      </c>
      <c r="B73" s="41"/>
      <c r="C73" s="41"/>
      <c r="D73" s="41"/>
      <c r="E73" s="41"/>
      <c r="F73" s="163"/>
      <c r="G73" s="6"/>
    </row>
    <row r="74" spans="1:10" x14ac:dyDescent="0.35">
      <c r="A74" s="40"/>
      <c r="B74" s="40"/>
      <c r="C74" s="40"/>
      <c r="D74" s="40"/>
      <c r="E74" s="40"/>
      <c r="F74" s="164"/>
      <c r="G74" s="6"/>
    </row>
    <row r="75" spans="1:10" x14ac:dyDescent="0.35">
      <c r="A75" s="40"/>
    </row>
    <row r="76" spans="1:10" x14ac:dyDescent="0.35">
      <c r="A76" s="40"/>
    </row>
    <row r="77" spans="1:10" x14ac:dyDescent="0.35">
      <c r="A77" s="40"/>
    </row>
  </sheetData>
  <mergeCells count="3">
    <mergeCell ref="A1:J1"/>
    <mergeCell ref="B3:J3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0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35.73046875" style="5" customWidth="1"/>
    <col min="2" max="2" width="20.265625" style="5" customWidth="1"/>
    <col min="3" max="3" width="17" style="5" customWidth="1"/>
    <col min="4" max="4" width="19.1328125" style="5" customWidth="1"/>
    <col min="5" max="5" width="23.265625" style="5" customWidth="1"/>
    <col min="6" max="6" width="22.265625" style="5" customWidth="1"/>
    <col min="7" max="7" width="31.265625" style="5" customWidth="1"/>
    <col min="8" max="8" width="39.59765625" style="5" customWidth="1"/>
    <col min="9" max="9" width="21.59765625" style="5" customWidth="1"/>
    <col min="10" max="16384" width="11.3984375" style="5"/>
  </cols>
  <sheetData>
    <row r="1" spans="1:24" ht="29.25" customHeight="1" x14ac:dyDescent="0.35">
      <c r="A1" s="328" t="s">
        <v>263</v>
      </c>
      <c r="B1" s="328"/>
      <c r="C1" s="328"/>
      <c r="D1" s="328"/>
      <c r="E1" s="328"/>
      <c r="F1" s="328"/>
      <c r="G1" s="328"/>
      <c r="H1" s="328"/>
      <c r="I1" s="328"/>
    </row>
    <row r="2" spans="1:24" ht="21" customHeight="1" x14ac:dyDescent="0.35">
      <c r="A2" s="134" t="s">
        <v>295</v>
      </c>
      <c r="B2" s="338"/>
      <c r="C2" s="338"/>
      <c r="D2" s="338"/>
      <c r="E2" s="338"/>
      <c r="F2" s="338"/>
      <c r="G2" s="338"/>
      <c r="H2" s="338"/>
      <c r="I2" s="33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4.75" customHeight="1" x14ac:dyDescent="0.35">
      <c r="A3" s="328" t="s">
        <v>142</v>
      </c>
      <c r="B3" s="321" t="s">
        <v>234</v>
      </c>
      <c r="C3" s="321" t="s">
        <v>143</v>
      </c>
      <c r="D3" s="321" t="s">
        <v>238</v>
      </c>
      <c r="E3" s="217" t="s">
        <v>235</v>
      </c>
      <c r="F3" s="217" t="s">
        <v>236</v>
      </c>
      <c r="G3" s="53" t="s">
        <v>237</v>
      </c>
      <c r="H3" s="328" t="s">
        <v>240</v>
      </c>
      <c r="I3" s="328" t="s">
        <v>239</v>
      </c>
    </row>
    <row r="4" spans="1:24" ht="29.25" customHeight="1" x14ac:dyDescent="0.35">
      <c r="A4" s="339"/>
      <c r="B4" s="317"/>
      <c r="C4" s="317"/>
      <c r="D4" s="317"/>
      <c r="E4" s="218" t="s">
        <v>144</v>
      </c>
      <c r="F4" s="218" t="s">
        <v>144</v>
      </c>
      <c r="G4" s="218" t="s">
        <v>144</v>
      </c>
      <c r="H4" s="339"/>
      <c r="I4" s="339"/>
    </row>
    <row r="5" spans="1:24" s="62" customFormat="1" x14ac:dyDescent="0.35">
      <c r="A5" s="89"/>
      <c r="B5" s="89"/>
      <c r="C5" s="89"/>
      <c r="D5" s="89"/>
      <c r="E5" s="89"/>
      <c r="F5" s="89"/>
      <c r="G5" s="89"/>
      <c r="H5" s="89"/>
      <c r="I5" s="89"/>
    </row>
    <row r="6" spans="1:24" ht="12" customHeight="1" x14ac:dyDescent="0.35">
      <c r="A6" s="49">
        <v>1</v>
      </c>
      <c r="B6" s="49" t="s">
        <v>138</v>
      </c>
      <c r="C6" s="49" t="s">
        <v>138</v>
      </c>
      <c r="D6" s="49"/>
      <c r="E6" s="48"/>
      <c r="F6" s="48"/>
      <c r="G6" s="48"/>
      <c r="H6" s="48"/>
      <c r="I6" s="48"/>
    </row>
    <row r="7" spans="1:24" x14ac:dyDescent="0.35">
      <c r="A7" s="49">
        <v>2</v>
      </c>
      <c r="B7" s="49" t="s">
        <v>138</v>
      </c>
      <c r="C7" s="49" t="s">
        <v>138</v>
      </c>
      <c r="D7" s="49"/>
      <c r="E7" s="48"/>
      <c r="F7" s="48"/>
      <c r="G7" s="48"/>
      <c r="H7" s="48"/>
      <c r="I7" s="48"/>
    </row>
    <row r="8" spans="1:24" x14ac:dyDescent="0.35">
      <c r="A8" s="49">
        <v>3</v>
      </c>
      <c r="B8" s="49" t="s">
        <v>138</v>
      </c>
      <c r="C8" s="49" t="s">
        <v>138</v>
      </c>
      <c r="D8" s="49"/>
      <c r="E8" s="48"/>
      <c r="F8" s="48"/>
      <c r="G8" s="48"/>
      <c r="H8" s="48"/>
      <c r="I8" s="48"/>
    </row>
    <row r="9" spans="1:24" x14ac:dyDescent="0.35">
      <c r="A9" s="49">
        <v>4</v>
      </c>
      <c r="B9" s="329" t="s">
        <v>296</v>
      </c>
      <c r="C9" s="330"/>
      <c r="D9" s="330"/>
      <c r="E9" s="330"/>
      <c r="F9" s="330"/>
      <c r="G9" s="330"/>
      <c r="H9" s="330"/>
      <c r="I9" s="331"/>
    </row>
    <row r="10" spans="1:24" x14ac:dyDescent="0.35">
      <c r="A10" s="49">
        <v>5</v>
      </c>
      <c r="B10" s="332"/>
      <c r="C10" s="333"/>
      <c r="D10" s="333"/>
      <c r="E10" s="333"/>
      <c r="F10" s="333"/>
      <c r="G10" s="333"/>
      <c r="H10" s="333"/>
      <c r="I10" s="334"/>
    </row>
    <row r="11" spans="1:24" x14ac:dyDescent="0.35">
      <c r="A11" s="49">
        <v>6</v>
      </c>
      <c r="B11" s="332"/>
      <c r="C11" s="333"/>
      <c r="D11" s="333"/>
      <c r="E11" s="333"/>
      <c r="F11" s="333"/>
      <c r="G11" s="333"/>
      <c r="H11" s="333"/>
      <c r="I11" s="334"/>
    </row>
    <row r="12" spans="1:24" x14ac:dyDescent="0.35">
      <c r="A12" s="49">
        <v>7</v>
      </c>
      <c r="B12" s="335"/>
      <c r="C12" s="336"/>
      <c r="D12" s="336"/>
      <c r="E12" s="336"/>
      <c r="F12" s="336"/>
      <c r="G12" s="336"/>
      <c r="H12" s="336"/>
      <c r="I12" s="337"/>
    </row>
    <row r="13" spans="1:24" x14ac:dyDescent="0.35">
      <c r="A13" s="49">
        <v>8</v>
      </c>
      <c r="B13" s="49"/>
      <c r="C13" s="49"/>
      <c r="D13" s="49"/>
      <c r="E13" s="48"/>
      <c r="F13" s="48"/>
      <c r="G13" s="48"/>
      <c r="H13" s="48"/>
      <c r="I13" s="48"/>
    </row>
    <row r="14" spans="1:24" x14ac:dyDescent="0.35">
      <c r="A14" s="49">
        <v>9</v>
      </c>
      <c r="B14" s="49"/>
      <c r="C14" s="49"/>
      <c r="D14" s="49"/>
      <c r="E14" s="48"/>
      <c r="F14" s="48"/>
      <c r="G14" s="48"/>
      <c r="H14" s="48"/>
      <c r="I14" s="48"/>
    </row>
    <row r="15" spans="1:24" x14ac:dyDescent="0.35">
      <c r="A15" s="49"/>
      <c r="B15" s="49"/>
      <c r="C15" s="49"/>
      <c r="D15" s="49"/>
      <c r="E15" s="48"/>
      <c r="F15" s="48"/>
      <c r="G15" s="48"/>
      <c r="H15" s="48"/>
      <c r="I15" s="48"/>
    </row>
    <row r="16" spans="1:24" x14ac:dyDescent="0.35">
      <c r="A16" s="90"/>
      <c r="B16" s="90"/>
      <c r="C16" s="90"/>
      <c r="D16" s="90"/>
      <c r="E16" s="86"/>
      <c r="F16" s="86"/>
      <c r="G16" s="86"/>
      <c r="H16" s="86"/>
      <c r="I16" s="86"/>
    </row>
    <row r="17" spans="1:9" ht="21" customHeight="1" x14ac:dyDescent="0.35">
      <c r="A17" s="87" t="s">
        <v>145</v>
      </c>
      <c r="B17" s="87"/>
      <c r="C17" s="87"/>
      <c r="D17" s="87"/>
      <c r="E17" s="88"/>
      <c r="F17" s="88"/>
      <c r="G17" s="88"/>
      <c r="H17" s="88"/>
      <c r="I17" s="88"/>
    </row>
    <row r="18" spans="1:9" x14ac:dyDescent="0.35">
      <c r="A18" s="37" t="s">
        <v>213</v>
      </c>
      <c r="B18" s="41"/>
      <c r="C18" s="41"/>
      <c r="D18" s="41"/>
      <c r="E18" s="6"/>
      <c r="F18" s="6"/>
      <c r="G18" s="6"/>
    </row>
    <row r="19" spans="1:9" x14ac:dyDescent="0.35">
      <c r="A19" s="80" t="s">
        <v>241</v>
      </c>
      <c r="B19" s="40"/>
      <c r="C19" s="40"/>
      <c r="D19" s="40"/>
      <c r="E19" s="6"/>
      <c r="F19" s="6"/>
      <c r="G19" s="6"/>
    </row>
    <row r="20" spans="1:9" x14ac:dyDescent="0.35">
      <c r="A20" s="81" t="s">
        <v>242</v>
      </c>
      <c r="B20" s="38"/>
      <c r="C20" s="38"/>
      <c r="D20" s="38"/>
      <c r="E20" s="6"/>
      <c r="F20" s="6"/>
      <c r="G20" s="6"/>
    </row>
  </sheetData>
  <mergeCells count="9">
    <mergeCell ref="B9:I12"/>
    <mergeCell ref="A1:I1"/>
    <mergeCell ref="B2:I2"/>
    <mergeCell ref="D3:D4"/>
    <mergeCell ref="A3:A4"/>
    <mergeCell ref="B3:B4"/>
    <mergeCell ref="C3:C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9"/>
  <sheetViews>
    <sheetView workbookViewId="0">
      <selection sqref="A1:XFD1048576"/>
    </sheetView>
  </sheetViews>
  <sheetFormatPr baseColWidth="10" defaultColWidth="11.3984375" defaultRowHeight="11.65" x14ac:dyDescent="0.35"/>
  <cols>
    <col min="1" max="1" width="18.73046875" style="5" customWidth="1"/>
    <col min="2" max="3" width="24.59765625" style="5" customWidth="1"/>
    <col min="4" max="6" width="18.73046875" style="5" customWidth="1"/>
    <col min="7" max="8" width="6.73046875" style="44" customWidth="1"/>
    <col min="9" max="9" width="6.73046875" style="5" customWidth="1"/>
    <col min="10" max="10" width="21" style="5" customWidth="1"/>
    <col min="11" max="11" width="27.73046875" style="5" customWidth="1"/>
    <col min="12" max="12" width="18.73046875" style="5" customWidth="1"/>
    <col min="13" max="13" width="18.265625" style="5" customWidth="1"/>
    <col min="14" max="14" width="20.3984375" style="5" customWidth="1"/>
    <col min="15" max="15" width="21.1328125" style="5" customWidth="1"/>
    <col min="16" max="16384" width="11.3984375" style="5"/>
  </cols>
  <sheetData>
    <row r="1" spans="1:19" s="37" customFormat="1" ht="20.25" customHeight="1" x14ac:dyDescent="0.35">
      <c r="A1" s="340" t="s">
        <v>264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9" x14ac:dyDescent="0.35">
      <c r="A2" s="134" t="s">
        <v>295</v>
      </c>
      <c r="B2" s="134"/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6"/>
      <c r="Q2" s="6"/>
      <c r="R2" s="6"/>
      <c r="S2" s="6"/>
    </row>
    <row r="3" spans="1:19" s="45" customFormat="1" ht="20.25" customHeight="1" x14ac:dyDescent="0.35">
      <c r="A3" s="282" t="s">
        <v>169</v>
      </c>
      <c r="B3" s="282"/>
      <c r="C3" s="282" t="s">
        <v>170</v>
      </c>
      <c r="D3" s="282"/>
      <c r="E3" s="282" t="s">
        <v>171</v>
      </c>
      <c r="F3" s="282"/>
      <c r="G3" s="282"/>
      <c r="H3" s="282"/>
      <c r="I3" s="282"/>
      <c r="J3" s="282" t="s">
        <v>172</v>
      </c>
      <c r="K3" s="282"/>
      <c r="L3" s="282"/>
      <c r="M3" s="282" t="s">
        <v>252</v>
      </c>
      <c r="N3" s="282" t="s">
        <v>253</v>
      </c>
      <c r="O3" s="282" t="s">
        <v>194</v>
      </c>
    </row>
    <row r="4" spans="1:19" s="46" customFormat="1" ht="62.25" x14ac:dyDescent="0.45">
      <c r="A4" s="133" t="s">
        <v>5</v>
      </c>
      <c r="B4" s="133" t="s">
        <v>146</v>
      </c>
      <c r="C4" s="135" t="s">
        <v>173</v>
      </c>
      <c r="D4" s="135" t="s">
        <v>174</v>
      </c>
      <c r="E4" s="135" t="s">
        <v>175</v>
      </c>
      <c r="F4" s="135" t="s">
        <v>176</v>
      </c>
      <c r="G4" s="82" t="s">
        <v>177</v>
      </c>
      <c r="H4" s="82" t="s">
        <v>178</v>
      </c>
      <c r="I4" s="82" t="s">
        <v>179</v>
      </c>
      <c r="J4" s="135" t="s">
        <v>180</v>
      </c>
      <c r="K4" s="135" t="s">
        <v>181</v>
      </c>
      <c r="L4" s="135" t="s">
        <v>182</v>
      </c>
      <c r="M4" s="284"/>
      <c r="N4" s="284"/>
      <c r="O4" s="282"/>
    </row>
    <row r="5" spans="1:19" x14ac:dyDescent="0.35">
      <c r="A5" s="47"/>
      <c r="B5" s="5" t="s">
        <v>433</v>
      </c>
      <c r="C5" s="84" t="s">
        <v>434</v>
      </c>
      <c r="D5" s="90">
        <v>28216936</v>
      </c>
      <c r="E5" s="116" t="s">
        <v>435</v>
      </c>
      <c r="F5" s="16"/>
      <c r="G5" s="116">
        <v>152</v>
      </c>
      <c r="H5" s="16"/>
      <c r="I5" s="16"/>
      <c r="J5" s="16" t="s">
        <v>436</v>
      </c>
      <c r="K5" s="90" t="s">
        <v>437</v>
      </c>
      <c r="L5" s="116" t="s">
        <v>438</v>
      </c>
      <c r="M5" s="16"/>
      <c r="N5" s="16"/>
      <c r="O5" s="31"/>
    </row>
    <row r="6" spans="1:19" x14ac:dyDescent="0.35">
      <c r="A6" s="47"/>
      <c r="C6" s="16"/>
      <c r="D6" s="116"/>
      <c r="E6" s="116"/>
      <c r="F6" s="16"/>
      <c r="G6" s="116"/>
      <c r="H6" s="16"/>
      <c r="I6" s="16"/>
      <c r="J6" s="16" t="s">
        <v>439</v>
      </c>
      <c r="K6" s="116" t="s">
        <v>437</v>
      </c>
      <c r="L6" s="116" t="s">
        <v>438</v>
      </c>
      <c r="M6" s="16"/>
      <c r="N6" s="16"/>
      <c r="O6" s="16"/>
    </row>
    <row r="7" spans="1:19" x14ac:dyDescent="0.35">
      <c r="A7" s="47"/>
      <c r="B7" s="5" t="s">
        <v>440</v>
      </c>
      <c r="C7" s="84" t="s">
        <v>434</v>
      </c>
      <c r="D7" s="90">
        <v>28216936</v>
      </c>
      <c r="E7" s="116" t="s">
        <v>435</v>
      </c>
      <c r="F7" s="16"/>
      <c r="G7" s="116">
        <v>80</v>
      </c>
      <c r="H7" s="16"/>
      <c r="I7" s="16"/>
      <c r="J7" s="16" t="s">
        <v>436</v>
      </c>
      <c r="K7" s="90" t="s">
        <v>441</v>
      </c>
      <c r="L7" s="116" t="s">
        <v>438</v>
      </c>
      <c r="M7" s="16"/>
      <c r="N7" s="16"/>
      <c r="O7" s="16"/>
    </row>
    <row r="8" spans="1:19" x14ac:dyDescent="0.35">
      <c r="A8" s="47"/>
      <c r="C8" s="16"/>
      <c r="D8" s="116"/>
      <c r="E8" s="116"/>
      <c r="F8" s="16"/>
      <c r="G8" s="116"/>
      <c r="H8" s="16"/>
      <c r="I8" s="16"/>
      <c r="J8" s="16" t="s">
        <v>439</v>
      </c>
      <c r="K8" s="116" t="s">
        <v>441</v>
      </c>
      <c r="L8" s="116" t="s">
        <v>438</v>
      </c>
      <c r="M8" s="16"/>
      <c r="N8" s="16"/>
      <c r="O8" s="16"/>
    </row>
    <row r="9" spans="1:19" x14ac:dyDescent="0.35">
      <c r="A9" s="47"/>
      <c r="B9" s="5" t="s">
        <v>442</v>
      </c>
      <c r="C9" s="84" t="s">
        <v>443</v>
      </c>
      <c r="D9" s="90">
        <v>19849163</v>
      </c>
      <c r="E9" s="116" t="s">
        <v>435</v>
      </c>
      <c r="F9" s="16"/>
      <c r="G9" s="116">
        <v>100</v>
      </c>
      <c r="H9" s="16"/>
      <c r="I9" s="16"/>
      <c r="J9" s="16" t="s">
        <v>444</v>
      </c>
      <c r="K9" s="90" t="s">
        <v>437</v>
      </c>
      <c r="L9" s="116" t="s">
        <v>438</v>
      </c>
      <c r="M9" s="16"/>
      <c r="N9" s="16"/>
      <c r="O9" s="16"/>
    </row>
    <row r="10" spans="1:19" x14ac:dyDescent="0.35">
      <c r="A10" s="47"/>
      <c r="C10" s="16"/>
      <c r="D10" s="116"/>
      <c r="E10" s="116"/>
      <c r="F10" s="16"/>
      <c r="G10" s="116"/>
      <c r="H10" s="16"/>
      <c r="I10" s="16"/>
      <c r="J10" s="16" t="s">
        <v>445</v>
      </c>
      <c r="K10" s="116" t="s">
        <v>437</v>
      </c>
      <c r="L10" s="116" t="s">
        <v>438</v>
      </c>
      <c r="M10" s="16"/>
      <c r="N10" s="16"/>
      <c r="O10" s="16"/>
    </row>
    <row r="11" spans="1:19" x14ac:dyDescent="0.35">
      <c r="A11" s="47"/>
      <c r="B11" s="5" t="s">
        <v>446</v>
      </c>
      <c r="C11" s="84" t="s">
        <v>447</v>
      </c>
      <c r="D11" s="90">
        <v>19800391</v>
      </c>
      <c r="E11" s="116" t="s">
        <v>435</v>
      </c>
      <c r="F11" s="16"/>
      <c r="G11" s="116">
        <v>155</v>
      </c>
      <c r="H11" s="16"/>
      <c r="I11" s="16"/>
      <c r="J11" s="16" t="s">
        <v>448</v>
      </c>
      <c r="K11" s="90" t="s">
        <v>449</v>
      </c>
      <c r="L11" s="116" t="s">
        <v>438</v>
      </c>
      <c r="M11" s="16"/>
      <c r="N11" s="16"/>
      <c r="O11" s="16"/>
    </row>
    <row r="12" spans="1:19" x14ac:dyDescent="0.35">
      <c r="A12" s="47"/>
      <c r="B12" s="5" t="s">
        <v>450</v>
      </c>
      <c r="C12" s="16" t="s">
        <v>451</v>
      </c>
      <c r="D12" s="116" t="s">
        <v>452</v>
      </c>
      <c r="E12" s="116" t="s">
        <v>453</v>
      </c>
      <c r="F12" s="16"/>
      <c r="G12" s="116">
        <v>25.72</v>
      </c>
      <c r="H12" s="16"/>
      <c r="I12" s="16"/>
      <c r="J12" s="16" t="s">
        <v>454</v>
      </c>
      <c r="K12" s="116" t="s">
        <v>455</v>
      </c>
      <c r="L12" s="116" t="s">
        <v>456</v>
      </c>
      <c r="M12" s="16"/>
      <c r="N12" s="16"/>
      <c r="O12" s="16"/>
    </row>
    <row r="13" spans="1:19" x14ac:dyDescent="0.35">
      <c r="A13" s="47"/>
      <c r="B13" s="5" t="s">
        <v>450</v>
      </c>
      <c r="C13" s="16" t="s">
        <v>451</v>
      </c>
      <c r="D13" s="116" t="s">
        <v>452</v>
      </c>
      <c r="E13" s="116" t="s">
        <v>453</v>
      </c>
      <c r="F13" s="16"/>
      <c r="G13" s="116">
        <v>25.72</v>
      </c>
      <c r="H13" s="16"/>
      <c r="I13" s="16"/>
      <c r="J13" s="16" t="s">
        <v>454</v>
      </c>
      <c r="K13" s="116" t="s">
        <v>455</v>
      </c>
      <c r="L13" s="116" t="s">
        <v>456</v>
      </c>
      <c r="M13" s="16"/>
      <c r="N13" s="16"/>
      <c r="O13" s="16"/>
    </row>
    <row r="14" spans="1:19" x14ac:dyDescent="0.35">
      <c r="A14" s="47"/>
      <c r="B14" s="5" t="s">
        <v>450</v>
      </c>
      <c r="C14" s="16" t="s">
        <v>451</v>
      </c>
      <c r="D14" s="116" t="s">
        <v>452</v>
      </c>
      <c r="E14" s="116" t="s">
        <v>453</v>
      </c>
      <c r="F14" s="16"/>
      <c r="G14" s="116">
        <v>25.72</v>
      </c>
      <c r="H14" s="16"/>
      <c r="I14" s="16"/>
      <c r="J14" s="16" t="s">
        <v>457</v>
      </c>
      <c r="K14" s="116" t="s">
        <v>458</v>
      </c>
      <c r="L14" s="116" t="s">
        <v>456</v>
      </c>
      <c r="M14" s="16"/>
      <c r="N14" s="16"/>
      <c r="O14" s="16"/>
    </row>
    <row r="15" spans="1:19" x14ac:dyDescent="0.35">
      <c r="A15" s="47"/>
      <c r="B15" s="5" t="s">
        <v>450</v>
      </c>
      <c r="C15" s="16" t="s">
        <v>451</v>
      </c>
      <c r="D15" s="116" t="s">
        <v>452</v>
      </c>
      <c r="E15" s="116" t="s">
        <v>453</v>
      </c>
      <c r="F15" s="16"/>
      <c r="G15" s="116">
        <v>25.72</v>
      </c>
      <c r="H15" s="16"/>
      <c r="I15" s="16"/>
      <c r="J15" s="16" t="s">
        <v>457</v>
      </c>
      <c r="K15" s="116" t="s">
        <v>458</v>
      </c>
      <c r="L15" s="116" t="s">
        <v>456</v>
      </c>
      <c r="M15" s="16"/>
      <c r="N15" s="16"/>
      <c r="O15" s="16"/>
    </row>
    <row r="16" spans="1:19" x14ac:dyDescent="0.35">
      <c r="A16" s="47"/>
      <c r="B16" s="5" t="s">
        <v>459</v>
      </c>
      <c r="C16" s="20" t="s">
        <v>451</v>
      </c>
      <c r="D16" s="117" t="s">
        <v>452</v>
      </c>
      <c r="E16" s="117" t="s">
        <v>453</v>
      </c>
      <c r="F16" s="20"/>
      <c r="G16" s="117">
        <v>38.799999999999997</v>
      </c>
      <c r="H16" s="20"/>
      <c r="I16" s="20"/>
      <c r="J16" s="20" t="s">
        <v>460</v>
      </c>
      <c r="K16" s="117" t="s">
        <v>461</v>
      </c>
      <c r="L16" s="117" t="s">
        <v>456</v>
      </c>
      <c r="M16" s="20"/>
      <c r="N16" s="20"/>
      <c r="O16" s="20"/>
    </row>
    <row r="17" spans="1:15" x14ac:dyDescent="0.35">
      <c r="A17" s="16"/>
      <c r="B17" s="16"/>
      <c r="C17" s="16"/>
      <c r="D17" s="116"/>
      <c r="E17" s="116"/>
      <c r="F17" s="16"/>
      <c r="G17" s="116"/>
      <c r="H17" s="16"/>
      <c r="I17" s="16"/>
      <c r="J17" s="16"/>
      <c r="K17" s="118" t="s">
        <v>462</v>
      </c>
      <c r="L17" s="116"/>
      <c r="M17" s="16"/>
      <c r="N17" s="16"/>
      <c r="O17" s="16"/>
    </row>
    <row r="18" spans="1:15" x14ac:dyDescent="0.35">
      <c r="A18" s="20"/>
      <c r="B18" s="5" t="s">
        <v>459</v>
      </c>
      <c r="C18" s="20" t="s">
        <v>451</v>
      </c>
      <c r="D18" s="117" t="s">
        <v>452</v>
      </c>
      <c r="E18" s="117" t="s">
        <v>453</v>
      </c>
      <c r="F18" s="20"/>
      <c r="G18" s="117">
        <v>38.799999999999997</v>
      </c>
      <c r="H18" s="20"/>
      <c r="I18" s="20"/>
      <c r="J18" s="20" t="s">
        <v>463</v>
      </c>
      <c r="K18" s="117" t="s">
        <v>464</v>
      </c>
      <c r="L18" s="117" t="s">
        <v>456</v>
      </c>
      <c r="M18" s="20"/>
      <c r="N18" s="20"/>
      <c r="O18" s="20"/>
    </row>
    <row r="19" spans="1:15" x14ac:dyDescent="0.35">
      <c r="A19" s="16"/>
      <c r="B19" s="16" t="s">
        <v>465</v>
      </c>
      <c r="C19" s="16" t="s">
        <v>466</v>
      </c>
      <c r="D19" s="119" t="s">
        <v>467</v>
      </c>
      <c r="E19" s="116" t="s">
        <v>453</v>
      </c>
      <c r="F19" s="16"/>
      <c r="G19" s="116">
        <v>192</v>
      </c>
      <c r="H19" s="16"/>
      <c r="I19" s="16"/>
      <c r="J19" s="16" t="s">
        <v>468</v>
      </c>
      <c r="K19" s="116" t="s">
        <v>469</v>
      </c>
      <c r="L19" s="116" t="s">
        <v>470</v>
      </c>
      <c r="M19" s="16"/>
      <c r="N19" s="16"/>
      <c r="O19" s="16"/>
    </row>
    <row r="20" spans="1:15" x14ac:dyDescent="0.35">
      <c r="A20" s="16"/>
      <c r="B20" s="16" t="s">
        <v>471</v>
      </c>
      <c r="C20" s="16" t="s">
        <v>466</v>
      </c>
      <c r="D20" s="119" t="s">
        <v>467</v>
      </c>
      <c r="E20" s="116" t="s">
        <v>453</v>
      </c>
      <c r="F20" s="16"/>
      <c r="G20" s="116">
        <v>192</v>
      </c>
      <c r="H20" s="116"/>
      <c r="I20" s="16"/>
      <c r="J20" s="16" t="s">
        <v>472</v>
      </c>
      <c r="K20" s="116" t="s">
        <v>469</v>
      </c>
      <c r="L20" s="116" t="s">
        <v>470</v>
      </c>
      <c r="M20" s="16"/>
      <c r="N20" s="16"/>
      <c r="O20" s="16"/>
    </row>
    <row r="21" spans="1:15" x14ac:dyDescent="0.35">
      <c r="A21" s="16"/>
      <c r="B21" s="16" t="s">
        <v>473</v>
      </c>
      <c r="C21" s="16" t="s">
        <v>474</v>
      </c>
      <c r="D21" s="116">
        <v>23824694</v>
      </c>
      <c r="E21" s="116" t="s">
        <v>453</v>
      </c>
      <c r="F21" s="16"/>
      <c r="G21" s="116">
        <v>383.25</v>
      </c>
      <c r="H21" s="116" t="s">
        <v>475</v>
      </c>
      <c r="I21" s="16"/>
      <c r="J21" s="16" t="s">
        <v>476</v>
      </c>
      <c r="K21" s="116" t="s">
        <v>477</v>
      </c>
      <c r="L21" s="116" t="s">
        <v>478</v>
      </c>
      <c r="M21" s="16"/>
      <c r="N21" s="16"/>
      <c r="O21" s="16"/>
    </row>
    <row r="22" spans="1:15" x14ac:dyDescent="0.35">
      <c r="A22" s="16"/>
      <c r="B22" s="16" t="s">
        <v>473</v>
      </c>
      <c r="C22" s="16" t="s">
        <v>479</v>
      </c>
      <c r="D22" s="116">
        <v>25184240</v>
      </c>
      <c r="E22" s="116" t="s">
        <v>453</v>
      </c>
      <c r="F22" s="16"/>
      <c r="G22" s="116">
        <v>150</v>
      </c>
      <c r="H22" s="116" t="s">
        <v>475</v>
      </c>
      <c r="I22" s="16"/>
      <c r="J22" s="16" t="s">
        <v>480</v>
      </c>
      <c r="K22" s="116" t="s">
        <v>481</v>
      </c>
      <c r="L22" s="116" t="s">
        <v>478</v>
      </c>
      <c r="M22" s="16"/>
      <c r="N22" s="16"/>
      <c r="O22" s="16"/>
    </row>
    <row r="23" spans="1:15" x14ac:dyDescent="0.35">
      <c r="A23" s="16"/>
      <c r="B23" s="16" t="s">
        <v>482</v>
      </c>
      <c r="C23" s="16" t="s">
        <v>483</v>
      </c>
      <c r="D23" s="119" t="s">
        <v>484</v>
      </c>
      <c r="E23" s="116" t="s">
        <v>435</v>
      </c>
      <c r="F23" s="16"/>
      <c r="G23" s="116">
        <v>100</v>
      </c>
      <c r="H23" s="116"/>
      <c r="I23" s="16"/>
      <c r="J23" s="16" t="s">
        <v>485</v>
      </c>
      <c r="K23" s="116" t="s">
        <v>486</v>
      </c>
      <c r="L23" s="116" t="s">
        <v>487</v>
      </c>
      <c r="M23" s="16"/>
      <c r="N23" s="16"/>
      <c r="O23" s="16"/>
    </row>
    <row r="24" spans="1:15" x14ac:dyDescent="0.35">
      <c r="A24" s="16"/>
      <c r="B24" s="16" t="s">
        <v>488</v>
      </c>
      <c r="C24" s="16" t="s">
        <v>489</v>
      </c>
      <c r="D24" s="119" t="s">
        <v>490</v>
      </c>
      <c r="E24" s="116" t="s">
        <v>435</v>
      </c>
      <c r="F24" s="16"/>
      <c r="G24" s="116">
        <v>97.02</v>
      </c>
      <c r="H24" s="16"/>
      <c r="I24" s="16"/>
      <c r="J24" s="16" t="s">
        <v>491</v>
      </c>
      <c r="K24" s="116" t="s">
        <v>492</v>
      </c>
      <c r="L24" s="116" t="s">
        <v>493</v>
      </c>
      <c r="M24" s="16"/>
      <c r="N24" s="16"/>
      <c r="O24" s="16"/>
    </row>
    <row r="25" spans="1:15" x14ac:dyDescent="0.35">
      <c r="A25" s="16"/>
      <c r="B25" s="16" t="s">
        <v>494</v>
      </c>
      <c r="C25" s="16" t="s">
        <v>495</v>
      </c>
      <c r="D25" s="1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35">
      <c r="A27" s="120" t="s">
        <v>35</v>
      </c>
      <c r="B27" s="12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5"/>
    </row>
    <row r="28" spans="1:15" x14ac:dyDescent="0.35">
      <c r="A28" s="37" t="s">
        <v>251</v>
      </c>
    </row>
    <row r="29" spans="1:15" x14ac:dyDescent="0.35">
      <c r="A29" s="37" t="s">
        <v>280</v>
      </c>
    </row>
  </sheetData>
  <mergeCells count="9">
    <mergeCell ref="A1:O1"/>
    <mergeCell ref="C2:O2"/>
    <mergeCell ref="O3:O4"/>
    <mergeCell ref="N3:N4"/>
    <mergeCell ref="A3:B3"/>
    <mergeCell ref="C3:D3"/>
    <mergeCell ref="E3:I3"/>
    <mergeCell ref="J3:L3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FMTO 01</vt:lpstr>
      <vt:lpstr>FMTO 02</vt:lpstr>
      <vt:lpstr>FMTO 03</vt:lpstr>
      <vt:lpstr>FMTO 04</vt:lpstr>
      <vt:lpstr>FMTO 05</vt:lpstr>
      <vt:lpstr>FMTO 06</vt:lpstr>
      <vt:lpstr>FMTO 07</vt:lpstr>
      <vt:lpstr>FMTO 08</vt:lpstr>
      <vt:lpstr>FMTO 09</vt:lpstr>
      <vt:lpstr>FMTO 10 </vt:lpstr>
      <vt:lpstr>FMTO 11</vt:lpstr>
      <vt:lpstr>FMTO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De Cordova Lopez Del Solar</dc:creator>
  <cp:lastModifiedBy>lpine</cp:lastModifiedBy>
  <cp:lastPrinted>2022-09-16T21:51:10Z</cp:lastPrinted>
  <dcterms:created xsi:type="dcterms:W3CDTF">2022-08-23T21:13:02Z</dcterms:created>
  <dcterms:modified xsi:type="dcterms:W3CDTF">2022-09-18T04:04:26Z</dcterms:modified>
</cp:coreProperties>
</file>